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imulation\"/>
    </mc:Choice>
  </mc:AlternateContent>
  <xr:revisionPtr revIDLastSave="0" documentId="13_ncr:1_{95D882F9-FBC3-457E-B695-56FB5F429FCD}" xr6:coauthVersionLast="40" xr6:coauthVersionMax="40" xr10:uidLastSave="{00000000-0000-0000-0000-000000000000}"/>
  <bookViews>
    <workbookView xWindow="0" yWindow="0" windowWidth="20490" windowHeight="7245" xr2:uid="{17B9813A-BDE9-4779-AC1A-929A8B518097}"/>
  </bookViews>
  <sheets>
    <sheet name="Centre d'appel a main" sheetId="3" r:id="rId1"/>
    <sheet name="Centre d'appel" sheetId="2" r:id="rId2"/>
    <sheet name="Sheet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J27" i="3"/>
  <c r="O24" i="2" l="1"/>
  <c r="P24" i="2"/>
  <c r="P23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4" i="2"/>
  <c r="N3" i="2"/>
  <c r="N3" i="3"/>
  <c r="H22" i="3"/>
  <c r="G22" i="3"/>
  <c r="D22" i="3"/>
  <c r="H21" i="3"/>
  <c r="G21" i="3"/>
  <c r="D21" i="3"/>
  <c r="H20" i="3"/>
  <c r="G20" i="3"/>
  <c r="D20" i="3"/>
  <c r="H19" i="3"/>
  <c r="G19" i="3"/>
  <c r="D19" i="3"/>
  <c r="H18" i="3"/>
  <c r="G18" i="3"/>
  <c r="D18" i="3"/>
  <c r="H17" i="3"/>
  <c r="G17" i="3"/>
  <c r="D17" i="3"/>
  <c r="H16" i="3"/>
  <c r="G16" i="3"/>
  <c r="D16" i="3"/>
  <c r="H15" i="3"/>
  <c r="G15" i="3"/>
  <c r="D15" i="3"/>
  <c r="H14" i="3"/>
  <c r="G14" i="3"/>
  <c r="D14" i="3"/>
  <c r="H13" i="3"/>
  <c r="G13" i="3"/>
  <c r="D13" i="3"/>
  <c r="H12" i="3"/>
  <c r="G12" i="3"/>
  <c r="D12" i="3"/>
  <c r="H11" i="3"/>
  <c r="G11" i="3"/>
  <c r="D11" i="3"/>
  <c r="H10" i="3"/>
  <c r="G10" i="3"/>
  <c r="D10" i="3"/>
  <c r="H9" i="3"/>
  <c r="G9" i="3"/>
  <c r="D9" i="3"/>
  <c r="H8" i="3"/>
  <c r="G8" i="3"/>
  <c r="D8" i="3"/>
  <c r="H7" i="3"/>
  <c r="G7" i="3"/>
  <c r="D7" i="3"/>
  <c r="H6" i="3"/>
  <c r="G6" i="3"/>
  <c r="D6" i="3"/>
  <c r="H5" i="3"/>
  <c r="G5" i="3"/>
  <c r="D5" i="3"/>
  <c r="H4" i="3"/>
  <c r="G4" i="3"/>
  <c r="D4" i="3"/>
  <c r="E4" i="3" s="1"/>
  <c r="M3" i="3"/>
  <c r="H3" i="3"/>
  <c r="G3" i="3"/>
  <c r="G23" i="3" s="1"/>
  <c r="I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3" i="2"/>
  <c r="D5" i="2"/>
  <c r="D4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H23" i="3" l="1"/>
  <c r="E5" i="3"/>
  <c r="N5" i="3" s="1"/>
  <c r="N4" i="3"/>
  <c r="G23" i="2"/>
  <c r="H23" i="2"/>
  <c r="J3" i="2"/>
  <c r="M3" i="2"/>
  <c r="E6" i="3"/>
  <c r="N6" i="3" s="1"/>
  <c r="E4" i="2"/>
  <c r="I4" i="2" s="1"/>
  <c r="K4" i="2" s="1"/>
  <c r="L4" i="2" s="1"/>
  <c r="E7" i="3" l="1"/>
  <c r="N7" i="3" s="1"/>
  <c r="M4" i="2"/>
  <c r="J4" i="2"/>
  <c r="N4" i="2" s="1"/>
  <c r="E8" i="3"/>
  <c r="N8" i="3" s="1"/>
  <c r="E5" i="2"/>
  <c r="E6" i="2" s="1"/>
  <c r="E7" i="2" s="1"/>
  <c r="E8" i="2" s="1"/>
  <c r="I5" i="2" l="1"/>
  <c r="J5" i="2" s="1"/>
  <c r="E9" i="3"/>
  <c r="N9" i="3" s="1"/>
  <c r="M4" i="3"/>
  <c r="E9" i="2"/>
  <c r="K5" i="2" l="1"/>
  <c r="M5" i="2" s="1"/>
  <c r="O5" i="3"/>
  <c r="O4" i="3"/>
  <c r="M5" i="3"/>
  <c r="E10" i="3"/>
  <c r="N10" i="3" s="1"/>
  <c r="E10" i="2"/>
  <c r="L5" i="2" l="1"/>
  <c r="N5" i="2" s="1"/>
  <c r="M6" i="3"/>
  <c r="O6" i="3"/>
  <c r="E11" i="3"/>
  <c r="N11" i="3" s="1"/>
  <c r="E11" i="2"/>
  <c r="I6" i="2" l="1"/>
  <c r="J6" i="2" s="1"/>
  <c r="E12" i="3"/>
  <c r="N12" i="3" s="1"/>
  <c r="O7" i="3"/>
  <c r="M7" i="3"/>
  <c r="E12" i="2"/>
  <c r="K6" i="2" l="1"/>
  <c r="L6" i="2" s="1"/>
  <c r="N6" i="2" s="1"/>
  <c r="M8" i="3"/>
  <c r="E13" i="3"/>
  <c r="N13" i="3" s="1"/>
  <c r="O8" i="3"/>
  <c r="E13" i="2"/>
  <c r="M6" i="2" l="1"/>
  <c r="I7" i="2"/>
  <c r="E14" i="3"/>
  <c r="N14" i="3" s="1"/>
  <c r="O9" i="3"/>
  <c r="M9" i="3"/>
  <c r="E14" i="2"/>
  <c r="J7" i="2" l="1"/>
  <c r="K7" i="2"/>
  <c r="O10" i="3"/>
  <c r="E15" i="3"/>
  <c r="N15" i="3" s="1"/>
  <c r="E15" i="2"/>
  <c r="M7" i="2" l="1"/>
  <c r="L7" i="2"/>
  <c r="N7" i="2" s="1"/>
  <c r="E16" i="3"/>
  <c r="N16" i="3" s="1"/>
  <c r="M10" i="3"/>
  <c r="E16" i="2"/>
  <c r="I8" i="2" l="1"/>
  <c r="J8" i="2" s="1"/>
  <c r="E17" i="3"/>
  <c r="N17" i="3" s="1"/>
  <c r="O11" i="3"/>
  <c r="M12" i="3"/>
  <c r="E17" i="2"/>
  <c r="K8" i="2" l="1"/>
  <c r="L8" i="2" s="1"/>
  <c r="M11" i="3"/>
  <c r="E18" i="3"/>
  <c r="N18" i="3" s="1"/>
  <c r="E18" i="2"/>
  <c r="M8" i="2" l="1"/>
  <c r="N8" i="2"/>
  <c r="I9" i="2"/>
  <c r="K9" i="2" s="1"/>
  <c r="E19" i="3"/>
  <c r="N19" i="3" s="1"/>
  <c r="O12" i="3"/>
  <c r="E19" i="2"/>
  <c r="J9" i="2" l="1"/>
  <c r="M9" i="2"/>
  <c r="L9" i="2"/>
  <c r="E20" i="3"/>
  <c r="N20" i="3" s="1"/>
  <c r="O13" i="3"/>
  <c r="M15" i="3"/>
  <c r="E20" i="2"/>
  <c r="N9" i="2" l="1"/>
  <c r="I10" i="2"/>
  <c r="J10" i="2" s="1"/>
  <c r="E21" i="3"/>
  <c r="N21" i="3" s="1"/>
  <c r="M13" i="3"/>
  <c r="E21" i="2"/>
  <c r="K10" i="2" l="1"/>
  <c r="M10" i="2" s="1"/>
  <c r="M17" i="3"/>
  <c r="O14" i="3"/>
  <c r="E22" i="3"/>
  <c r="N22" i="3" s="1"/>
  <c r="N23" i="3" s="1"/>
  <c r="E22" i="2"/>
  <c r="L10" i="2" l="1"/>
  <c r="M14" i="3"/>
  <c r="N10" i="2" l="1"/>
  <c r="I11" i="2"/>
  <c r="O15" i="3"/>
  <c r="M19" i="3"/>
  <c r="J11" i="2" l="1"/>
  <c r="K11" i="2"/>
  <c r="O16" i="3"/>
  <c r="L11" i="2" l="1"/>
  <c r="I12" i="2" s="1"/>
  <c r="M11" i="2"/>
  <c r="M16" i="3"/>
  <c r="J12" i="2" l="1"/>
  <c r="K12" i="2"/>
  <c r="N11" i="2"/>
  <c r="M22" i="3"/>
  <c r="O17" i="3"/>
  <c r="L12" i="2" l="1"/>
  <c r="M12" i="2"/>
  <c r="O18" i="3"/>
  <c r="N12" i="2" l="1"/>
  <c r="I13" i="2"/>
  <c r="M18" i="3"/>
  <c r="J13" i="2" l="1"/>
  <c r="K13" i="2"/>
  <c r="O19" i="3"/>
  <c r="L13" i="2" l="1"/>
  <c r="M13" i="2"/>
  <c r="O20" i="3"/>
  <c r="N13" i="2" l="1"/>
  <c r="I14" i="2"/>
  <c r="M20" i="3"/>
  <c r="J14" i="2" l="1"/>
  <c r="K14" i="2"/>
  <c r="O21" i="3"/>
  <c r="M14" i="2" l="1"/>
  <c r="L14" i="2"/>
  <c r="M21" i="3"/>
  <c r="M23" i="3" s="1"/>
  <c r="E24" i="3" s="1"/>
  <c r="N14" i="2" l="1"/>
  <c r="I15" i="2"/>
  <c r="O22" i="3"/>
  <c r="O23" i="3" s="1"/>
  <c r="J15" i="2" l="1"/>
  <c r="K15" i="2"/>
  <c r="L23" i="3"/>
  <c r="L15" i="2" l="1"/>
  <c r="M15" i="2"/>
  <c r="N15" i="2" l="1"/>
  <c r="I16" i="2"/>
  <c r="J16" i="2" l="1"/>
  <c r="K16" i="2"/>
  <c r="M16" i="2" l="1"/>
  <c r="L16" i="2"/>
  <c r="N16" i="2" l="1"/>
  <c r="I17" i="2"/>
  <c r="K17" i="2" l="1"/>
  <c r="J17" i="2"/>
  <c r="L17" i="2" l="1"/>
  <c r="M17" i="2"/>
  <c r="N17" i="2" l="1"/>
  <c r="I18" i="2"/>
  <c r="J18" i="2" l="1"/>
  <c r="K18" i="2"/>
  <c r="M18" i="2" l="1"/>
  <c r="L18" i="2"/>
  <c r="I19" i="2" s="1"/>
  <c r="K19" i="2" l="1"/>
  <c r="J19" i="2"/>
  <c r="N18" i="2"/>
  <c r="L19" i="2" l="1"/>
  <c r="M19" i="2"/>
  <c r="N19" i="2" l="1"/>
  <c r="I20" i="2"/>
  <c r="K20" i="2" l="1"/>
  <c r="J20" i="2"/>
  <c r="L20" i="2" l="1"/>
  <c r="M20" i="2"/>
  <c r="N20" i="2" l="1"/>
  <c r="I21" i="2"/>
  <c r="J21" i="2" l="1"/>
  <c r="K21" i="2"/>
  <c r="L21" i="2" l="1"/>
  <c r="M21" i="2"/>
  <c r="I22" i="2"/>
  <c r="K22" i="2" l="1"/>
  <c r="J22" i="2"/>
  <c r="N21" i="2"/>
  <c r="O23" i="2"/>
  <c r="L22" i="2" l="1"/>
  <c r="M22" i="2"/>
  <c r="M23" i="2" s="1"/>
  <c r="E24" i="2" s="1"/>
  <c r="N22" i="2" l="1"/>
  <c r="N23" i="2" s="1"/>
  <c r="L23" i="2"/>
</calcChain>
</file>

<file path=xl/sharedStrings.xml><?xml version="1.0" encoding="utf-8"?>
<sst xmlns="http://schemas.openxmlformats.org/spreadsheetml/2006/main" count="121" uniqueCount="52">
  <si>
    <t>-</t>
  </si>
  <si>
    <t>0.84</t>
  </si>
  <si>
    <t>0.913</t>
  </si>
  <si>
    <t>0.10</t>
  </si>
  <si>
    <t>0.727</t>
  </si>
  <si>
    <t>0.74</t>
  </si>
  <si>
    <t>0.015</t>
  </si>
  <si>
    <t>0.53</t>
  </si>
  <si>
    <t>0.948</t>
  </si>
  <si>
    <t>0.17</t>
  </si>
  <si>
    <t>0.309</t>
  </si>
  <si>
    <t>0.79</t>
  </si>
  <si>
    <t>0.922</t>
  </si>
  <si>
    <t>0.91</t>
  </si>
  <si>
    <t>0.753</t>
  </si>
  <si>
    <t>0.67</t>
  </si>
  <si>
    <t>0.235</t>
  </si>
  <si>
    <t>0.89</t>
  </si>
  <si>
    <t>0.302</t>
  </si>
  <si>
    <t>0.38</t>
  </si>
  <si>
    <t>0.109</t>
  </si>
  <si>
    <t>0.32</t>
  </si>
  <si>
    <t>0.093</t>
  </si>
  <si>
    <t>0.94</t>
  </si>
  <si>
    <t>0.607</t>
  </si>
  <si>
    <t>0.738</t>
  </si>
  <si>
    <t>0.05</t>
  </si>
  <si>
    <t>0.359</t>
  </si>
  <si>
    <t>0.888</t>
  </si>
  <si>
    <t>0.106</t>
  </si>
  <si>
    <t>0.52</t>
  </si>
  <si>
    <t>0.212</t>
  </si>
  <si>
    <t>0.55</t>
  </si>
  <si>
    <t>0.493</t>
  </si>
  <si>
    <t>0.30</t>
  </si>
  <si>
    <t>0.535</t>
  </si>
  <si>
    <t>0.50</t>
  </si>
  <si>
    <t>Temps moyenne d'attente</t>
  </si>
  <si>
    <t>Temps Libre</t>
  </si>
  <si>
    <t>Temps de séjour</t>
  </si>
  <si>
    <t>Temps d'attente</t>
  </si>
  <si>
    <t>temps fin de Service</t>
  </si>
  <si>
    <t>Temps début de service</t>
  </si>
  <si>
    <t>alea()</t>
  </si>
  <si>
    <t>Temps d'arr</t>
  </si>
  <si>
    <t>Temps  Inter arr</t>
  </si>
  <si>
    <t>N°</t>
  </si>
  <si>
    <t>N° Client</t>
  </si>
  <si>
    <t>TS  Expert</t>
  </si>
  <si>
    <t>TS  Debutant</t>
  </si>
  <si>
    <t>Expert</t>
  </si>
  <si>
    <t>Débutant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</si>
</sst>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9" fontId="4" fillId="0" borderId="0" xfId="1" applyFont="1"/>
    <xf numFmtId="0" fontId="6" fillId="2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vertical="center"/>
    </xf>
    <xf numFmtId="9" fontId="2" fillId="6" borderId="0" xfId="1" applyFont="1" applyFill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9" fontId="5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FB1C-413E-4720-A82A-176EC3523D30}">
  <sheetPr codeName="Sheet1"/>
  <dimension ref="A1:O27"/>
  <sheetViews>
    <sheetView tabSelected="1" topLeftCell="A9" workbookViewId="0">
      <selection activeCell="J27" sqref="J27"/>
    </sheetView>
  </sheetViews>
  <sheetFormatPr defaultColWidth="17.85546875" defaultRowHeight="15" x14ac:dyDescent="0.25"/>
  <cols>
    <col min="3" max="3" width="12.5703125" style="8" customWidth="1"/>
    <col min="4" max="4" width="12.85546875" style="6" hidden="1" customWidth="1"/>
    <col min="5" max="5" width="11.5703125" style="7" customWidth="1"/>
    <col min="6" max="6" width="10.42578125" style="6" hidden="1" customWidth="1"/>
    <col min="7" max="7" width="10.7109375" style="29" customWidth="1"/>
    <col min="8" max="8" width="13.7109375" style="6" customWidth="1"/>
    <col min="9" max="9" width="13" style="29" customWidth="1"/>
    <col min="10" max="10" width="12.5703125" style="29" customWidth="1"/>
    <col min="11" max="11" width="17.42578125" style="33" customWidth="1"/>
    <col min="12" max="12" width="14.42578125" style="33" customWidth="1"/>
    <col min="13" max="13" width="13.85546875" style="5" customWidth="1"/>
    <col min="14" max="15" width="17.85546875" style="5"/>
  </cols>
  <sheetData>
    <row r="1" spans="1:15" ht="29.25" customHeight="1" x14ac:dyDescent="0.25">
      <c r="I1" s="42" t="s">
        <v>50</v>
      </c>
      <c r="J1" s="42"/>
      <c r="K1" s="43" t="s">
        <v>51</v>
      </c>
      <c r="L1" s="43"/>
    </row>
    <row r="2" spans="1:15" s="17" customFormat="1" ht="47.25" x14ac:dyDescent="0.25">
      <c r="A2" s="19" t="s">
        <v>47</v>
      </c>
      <c r="B2" s="19" t="s">
        <v>46</v>
      </c>
      <c r="C2" s="22" t="s">
        <v>43</v>
      </c>
      <c r="D2" s="20" t="s">
        <v>45</v>
      </c>
      <c r="E2" s="21" t="s">
        <v>44</v>
      </c>
      <c r="F2" s="20" t="s">
        <v>43</v>
      </c>
      <c r="G2" s="30" t="s">
        <v>48</v>
      </c>
      <c r="H2" s="25" t="s">
        <v>49</v>
      </c>
      <c r="I2" s="30" t="s">
        <v>42</v>
      </c>
      <c r="J2" s="30" t="s">
        <v>41</v>
      </c>
      <c r="K2" s="25" t="s">
        <v>42</v>
      </c>
      <c r="L2" s="25" t="s">
        <v>41</v>
      </c>
      <c r="M2" s="18" t="s">
        <v>40</v>
      </c>
      <c r="N2" s="18" t="s">
        <v>39</v>
      </c>
      <c r="O2" s="18" t="s">
        <v>38</v>
      </c>
    </row>
    <row r="3" spans="1:15" ht="15.75" x14ac:dyDescent="0.25">
      <c r="A3" s="16">
        <v>1</v>
      </c>
      <c r="B3" s="16">
        <v>1</v>
      </c>
      <c r="C3" s="15" t="s">
        <v>0</v>
      </c>
      <c r="D3" s="13"/>
      <c r="E3" s="14">
        <v>0</v>
      </c>
      <c r="F3" s="13">
        <v>0.84</v>
      </c>
      <c r="G3" s="31">
        <f>IF(F3&lt;=0.3,2,IF(F3&lt;=0.58,3,IF(F3&lt;0.83,4,5)))</f>
        <v>5</v>
      </c>
      <c r="H3" s="26">
        <f>IF(F3&lt;=0.35,3,IF(F3&lt;=0.6,4,IF(F3&lt;0.8,5,6)))</f>
        <v>6</v>
      </c>
      <c r="I3" s="31">
        <v>0</v>
      </c>
      <c r="J3" s="31">
        <v>5</v>
      </c>
      <c r="K3" s="32"/>
      <c r="L3" s="32"/>
      <c r="M3" s="12">
        <f>MAX(K3-E3,I3-E3)</f>
        <v>0</v>
      </c>
      <c r="N3" s="12">
        <f>MAX(L3-E3,J3-E3)</f>
        <v>5</v>
      </c>
      <c r="O3" s="11">
        <v>0</v>
      </c>
    </row>
    <row r="4" spans="1:15" ht="15.75" x14ac:dyDescent="0.25">
      <c r="A4" s="16">
        <v>2</v>
      </c>
      <c r="B4" s="16">
        <v>2</v>
      </c>
      <c r="C4" s="15">
        <v>0.91</v>
      </c>
      <c r="D4" s="13">
        <f t="shared" ref="D4:D22" si="0">IF(C4&lt;=0.25,1,IF(C4&lt;=0.65,2,IF(C4&lt;=0.85,3,4)))</f>
        <v>4</v>
      </c>
      <c r="E4" s="14">
        <f t="shared" ref="E4:E22" si="1">D4+E3</f>
        <v>4</v>
      </c>
      <c r="F4" s="13">
        <v>0.1</v>
      </c>
      <c r="G4" s="31">
        <f t="shared" ref="G4:G22" si="2">IF(F4&lt;=0.3,2,IF(F4&lt;=0.58,3,IF(F4&lt;0.83,4,5)))</f>
        <v>2</v>
      </c>
      <c r="H4" s="26">
        <f t="shared" ref="H4:H22" si="3">IF(F4&lt;=0.35,3,IF(F4&lt;=0.6,4,IF(F4&lt;0.8,5,6)))</f>
        <v>3</v>
      </c>
      <c r="I4" s="31"/>
      <c r="J4" s="31"/>
      <c r="K4" s="32">
        <v>4</v>
      </c>
      <c r="L4" s="32">
        <v>7</v>
      </c>
      <c r="M4" s="12">
        <f t="shared" ref="M4:M22" si="4">MAX(K4-E4,I4-E4)</f>
        <v>0</v>
      </c>
      <c r="N4" s="12">
        <f t="shared" ref="N4:N22" si="5">MAX(L4-E4,J4-E4)</f>
        <v>3</v>
      </c>
      <c r="O4" s="11">
        <f>IF(E4&gt;L3,L4-L3,0)</f>
        <v>7</v>
      </c>
    </row>
    <row r="5" spans="1:15" ht="15.75" x14ac:dyDescent="0.25">
      <c r="A5" s="16">
        <v>3</v>
      </c>
      <c r="B5" s="16">
        <v>3</v>
      </c>
      <c r="C5" s="15">
        <v>0.72</v>
      </c>
      <c r="D5" s="13">
        <f t="shared" si="0"/>
        <v>3</v>
      </c>
      <c r="E5" s="14">
        <f t="shared" si="1"/>
        <v>7</v>
      </c>
      <c r="F5" s="13">
        <v>0.74</v>
      </c>
      <c r="G5" s="31">
        <f t="shared" si="2"/>
        <v>4</v>
      </c>
      <c r="H5" s="26">
        <f t="shared" si="3"/>
        <v>5</v>
      </c>
      <c r="I5" s="31">
        <v>7</v>
      </c>
      <c r="J5" s="31">
        <v>11</v>
      </c>
      <c r="K5" s="32"/>
      <c r="L5" s="32"/>
      <c r="M5" s="12">
        <f t="shared" si="4"/>
        <v>0</v>
      </c>
      <c r="N5" s="12">
        <f t="shared" si="5"/>
        <v>4</v>
      </c>
      <c r="O5" s="11">
        <f t="shared" ref="O5:O22" si="6">IF(E5&gt;L4,E5-L4,0)</f>
        <v>0</v>
      </c>
    </row>
    <row r="6" spans="1:15" ht="15.75" x14ac:dyDescent="0.25">
      <c r="A6" s="16">
        <v>4</v>
      </c>
      <c r="B6" s="16">
        <v>4</v>
      </c>
      <c r="C6" s="15">
        <v>0.01</v>
      </c>
      <c r="D6" s="13">
        <f t="shared" si="0"/>
        <v>1</v>
      </c>
      <c r="E6" s="14">
        <f t="shared" si="1"/>
        <v>8</v>
      </c>
      <c r="F6" s="13">
        <v>0.53</v>
      </c>
      <c r="G6" s="31">
        <f t="shared" si="2"/>
        <v>3</v>
      </c>
      <c r="H6" s="26">
        <f t="shared" si="3"/>
        <v>4</v>
      </c>
      <c r="I6" s="31"/>
      <c r="J6" s="31"/>
      <c r="K6" s="32">
        <v>8</v>
      </c>
      <c r="L6" s="32">
        <v>12</v>
      </c>
      <c r="M6" s="12">
        <f t="shared" si="4"/>
        <v>0</v>
      </c>
      <c r="N6" s="12">
        <f t="shared" si="5"/>
        <v>4</v>
      </c>
      <c r="O6" s="11">
        <f t="shared" si="6"/>
        <v>8</v>
      </c>
    </row>
    <row r="7" spans="1:15" ht="15.75" x14ac:dyDescent="0.25">
      <c r="A7" s="16">
        <v>5</v>
      </c>
      <c r="B7" s="16">
        <v>5</v>
      </c>
      <c r="C7" s="15">
        <v>0.94</v>
      </c>
      <c r="D7" s="13">
        <f t="shared" si="0"/>
        <v>4</v>
      </c>
      <c r="E7" s="14">
        <f t="shared" si="1"/>
        <v>12</v>
      </c>
      <c r="F7" s="13">
        <v>0.17</v>
      </c>
      <c r="G7" s="31">
        <f t="shared" si="2"/>
        <v>2</v>
      </c>
      <c r="H7" s="26">
        <f t="shared" si="3"/>
        <v>3</v>
      </c>
      <c r="I7" s="31">
        <v>12</v>
      </c>
      <c r="J7" s="31">
        <v>14</v>
      </c>
      <c r="K7" s="32"/>
      <c r="L7" s="32"/>
      <c r="M7" s="12">
        <f t="shared" si="4"/>
        <v>0</v>
      </c>
      <c r="N7" s="12">
        <f t="shared" si="5"/>
        <v>2</v>
      </c>
      <c r="O7" s="11">
        <f t="shared" si="6"/>
        <v>0</v>
      </c>
    </row>
    <row r="8" spans="1:15" ht="15.75" x14ac:dyDescent="0.25">
      <c r="A8" s="16">
        <v>6</v>
      </c>
      <c r="B8" s="16">
        <v>6</v>
      </c>
      <c r="C8" s="15">
        <v>0.3</v>
      </c>
      <c r="D8" s="13">
        <f t="shared" si="0"/>
        <v>2</v>
      </c>
      <c r="E8" s="14">
        <f t="shared" si="1"/>
        <v>14</v>
      </c>
      <c r="F8" s="13">
        <v>0.79</v>
      </c>
      <c r="G8" s="31">
        <f t="shared" si="2"/>
        <v>4</v>
      </c>
      <c r="H8" s="26">
        <f t="shared" si="3"/>
        <v>5</v>
      </c>
      <c r="I8" s="31">
        <v>14</v>
      </c>
      <c r="J8" s="31">
        <v>18</v>
      </c>
      <c r="K8" s="32"/>
      <c r="L8" s="32"/>
      <c r="M8" s="12">
        <f t="shared" si="4"/>
        <v>0</v>
      </c>
      <c r="N8" s="12">
        <f t="shared" si="5"/>
        <v>4</v>
      </c>
      <c r="O8" s="11">
        <f t="shared" si="6"/>
        <v>14</v>
      </c>
    </row>
    <row r="9" spans="1:15" ht="15.75" x14ac:dyDescent="0.25">
      <c r="A9" s="16">
        <v>7</v>
      </c>
      <c r="B9" s="16">
        <v>7</v>
      </c>
      <c r="C9" s="15">
        <v>0.92</v>
      </c>
      <c r="D9" s="13">
        <f t="shared" si="0"/>
        <v>4</v>
      </c>
      <c r="E9" s="14">
        <f t="shared" si="1"/>
        <v>18</v>
      </c>
      <c r="F9" s="13">
        <v>0.91</v>
      </c>
      <c r="G9" s="31">
        <f t="shared" si="2"/>
        <v>5</v>
      </c>
      <c r="H9" s="26">
        <f t="shared" si="3"/>
        <v>6</v>
      </c>
      <c r="I9" s="31">
        <v>18</v>
      </c>
      <c r="J9" s="31">
        <v>23</v>
      </c>
      <c r="K9" s="32"/>
      <c r="L9" s="32"/>
      <c r="M9" s="12">
        <f t="shared" si="4"/>
        <v>0</v>
      </c>
      <c r="N9" s="12">
        <f t="shared" si="5"/>
        <v>5</v>
      </c>
      <c r="O9" s="11">
        <f t="shared" si="6"/>
        <v>18</v>
      </c>
    </row>
    <row r="10" spans="1:15" ht="15.75" x14ac:dyDescent="0.25">
      <c r="A10" s="16">
        <v>8</v>
      </c>
      <c r="B10" s="16">
        <v>8</v>
      </c>
      <c r="C10" s="15">
        <v>0.75</v>
      </c>
      <c r="D10" s="13">
        <f t="shared" si="0"/>
        <v>3</v>
      </c>
      <c r="E10" s="14">
        <f t="shared" si="1"/>
        <v>21</v>
      </c>
      <c r="F10" s="13">
        <v>0.67</v>
      </c>
      <c r="G10" s="31">
        <f t="shared" si="2"/>
        <v>4</v>
      </c>
      <c r="H10" s="26">
        <f t="shared" si="3"/>
        <v>5</v>
      </c>
      <c r="I10" s="31"/>
      <c r="J10" s="31"/>
      <c r="K10" s="32">
        <v>21</v>
      </c>
      <c r="L10" s="32">
        <v>26</v>
      </c>
      <c r="M10" s="12">
        <f t="shared" si="4"/>
        <v>0</v>
      </c>
      <c r="N10" s="12">
        <f t="shared" si="5"/>
        <v>5</v>
      </c>
      <c r="O10" s="11">
        <f t="shared" si="6"/>
        <v>21</v>
      </c>
    </row>
    <row r="11" spans="1:15" ht="15.75" x14ac:dyDescent="0.25">
      <c r="A11" s="16">
        <v>9</v>
      </c>
      <c r="B11" s="16">
        <v>9</v>
      </c>
      <c r="C11" s="15">
        <v>0.23</v>
      </c>
      <c r="D11" s="13">
        <f t="shared" si="0"/>
        <v>1</v>
      </c>
      <c r="E11" s="14">
        <f t="shared" si="1"/>
        <v>22</v>
      </c>
      <c r="F11" s="13">
        <v>0.89</v>
      </c>
      <c r="G11" s="31">
        <f t="shared" si="2"/>
        <v>5</v>
      </c>
      <c r="H11" s="26">
        <f t="shared" si="3"/>
        <v>6</v>
      </c>
      <c r="I11" s="31">
        <v>23</v>
      </c>
      <c r="J11" s="31">
        <v>28</v>
      </c>
      <c r="K11" s="32"/>
      <c r="L11" s="32"/>
      <c r="M11" s="12">
        <f t="shared" si="4"/>
        <v>1</v>
      </c>
      <c r="N11" s="12">
        <f t="shared" si="5"/>
        <v>6</v>
      </c>
      <c r="O11" s="11">
        <f t="shared" si="6"/>
        <v>0</v>
      </c>
    </row>
    <row r="12" spans="1:15" ht="15.75" x14ac:dyDescent="0.25">
      <c r="A12" s="16">
        <v>10</v>
      </c>
      <c r="B12" s="16">
        <v>10</v>
      </c>
      <c r="C12" s="15">
        <v>0.3</v>
      </c>
      <c r="D12" s="13">
        <f t="shared" si="0"/>
        <v>2</v>
      </c>
      <c r="E12" s="14">
        <f t="shared" si="1"/>
        <v>24</v>
      </c>
      <c r="F12" s="13">
        <v>0.38</v>
      </c>
      <c r="G12" s="31">
        <f t="shared" si="2"/>
        <v>3</v>
      </c>
      <c r="H12" s="26">
        <f t="shared" si="3"/>
        <v>4</v>
      </c>
      <c r="I12" s="31"/>
      <c r="J12" s="31"/>
      <c r="K12" s="32">
        <v>26</v>
      </c>
      <c r="L12" s="32">
        <v>30</v>
      </c>
      <c r="M12" s="12">
        <f t="shared" si="4"/>
        <v>2</v>
      </c>
      <c r="N12" s="12">
        <f t="shared" si="5"/>
        <v>6</v>
      </c>
      <c r="O12" s="11">
        <f t="shared" si="6"/>
        <v>24</v>
      </c>
    </row>
    <row r="13" spans="1:15" ht="15.75" x14ac:dyDescent="0.25">
      <c r="A13" s="16">
        <v>11</v>
      </c>
      <c r="B13" s="16">
        <v>11</v>
      </c>
      <c r="C13" s="15">
        <v>0.1</v>
      </c>
      <c r="D13" s="13">
        <f t="shared" si="0"/>
        <v>1</v>
      </c>
      <c r="E13" s="14">
        <f t="shared" si="1"/>
        <v>25</v>
      </c>
      <c r="F13" s="13">
        <v>0.32</v>
      </c>
      <c r="G13" s="31">
        <f t="shared" si="2"/>
        <v>3</v>
      </c>
      <c r="H13" s="26">
        <f t="shared" si="3"/>
        <v>3</v>
      </c>
      <c r="I13" s="31">
        <v>28</v>
      </c>
      <c r="J13" s="31">
        <v>31</v>
      </c>
      <c r="K13" s="32"/>
      <c r="L13" s="32"/>
      <c r="M13" s="12">
        <f t="shared" si="4"/>
        <v>3</v>
      </c>
      <c r="N13" s="12">
        <f t="shared" si="5"/>
        <v>6</v>
      </c>
      <c r="O13" s="11">
        <f t="shared" si="6"/>
        <v>0</v>
      </c>
    </row>
    <row r="14" spans="1:15" ht="15.75" x14ac:dyDescent="0.25">
      <c r="A14" s="16">
        <v>12</v>
      </c>
      <c r="B14" s="16">
        <v>12</v>
      </c>
      <c r="C14" s="15">
        <v>0.09</v>
      </c>
      <c r="D14" s="13">
        <f t="shared" si="0"/>
        <v>1</v>
      </c>
      <c r="E14" s="14">
        <f t="shared" si="1"/>
        <v>26</v>
      </c>
      <c r="F14" s="13">
        <v>0.94</v>
      </c>
      <c r="G14" s="31">
        <f t="shared" si="2"/>
        <v>5</v>
      </c>
      <c r="H14" s="26">
        <f t="shared" si="3"/>
        <v>6</v>
      </c>
      <c r="I14" s="31"/>
      <c r="J14" s="31"/>
      <c r="K14" s="32">
        <v>30</v>
      </c>
      <c r="L14" s="32">
        <v>36</v>
      </c>
      <c r="M14" s="12">
        <f t="shared" si="4"/>
        <v>4</v>
      </c>
      <c r="N14" s="12">
        <f t="shared" si="5"/>
        <v>10</v>
      </c>
      <c r="O14" s="11">
        <f t="shared" si="6"/>
        <v>26</v>
      </c>
    </row>
    <row r="15" spans="1:15" ht="15.75" x14ac:dyDescent="0.25">
      <c r="A15" s="16">
        <v>13</v>
      </c>
      <c r="B15" s="16">
        <v>13</v>
      </c>
      <c r="C15" s="15">
        <v>0.6</v>
      </c>
      <c r="D15" s="13">
        <f t="shared" si="0"/>
        <v>2</v>
      </c>
      <c r="E15" s="14">
        <f t="shared" si="1"/>
        <v>28</v>
      </c>
      <c r="F15" s="13">
        <v>0.79</v>
      </c>
      <c r="G15" s="31">
        <f t="shared" si="2"/>
        <v>4</v>
      </c>
      <c r="H15" s="26">
        <f t="shared" si="3"/>
        <v>5</v>
      </c>
      <c r="I15" s="31">
        <v>31</v>
      </c>
      <c r="J15" s="31">
        <v>35</v>
      </c>
      <c r="K15" s="32"/>
      <c r="L15" s="32"/>
      <c r="M15" s="12">
        <f t="shared" si="4"/>
        <v>3</v>
      </c>
      <c r="N15" s="12">
        <f t="shared" si="5"/>
        <v>7</v>
      </c>
      <c r="O15" s="11">
        <f t="shared" si="6"/>
        <v>0</v>
      </c>
    </row>
    <row r="16" spans="1:15" ht="15.75" x14ac:dyDescent="0.25">
      <c r="A16" s="16">
        <v>14</v>
      </c>
      <c r="B16" s="16">
        <v>14</v>
      </c>
      <c r="C16" s="15">
        <v>0.73</v>
      </c>
      <c r="D16" s="13">
        <f t="shared" si="0"/>
        <v>3</v>
      </c>
      <c r="E16" s="14">
        <f t="shared" si="1"/>
        <v>31</v>
      </c>
      <c r="F16" s="13">
        <v>0.05</v>
      </c>
      <c r="G16" s="31">
        <f t="shared" si="2"/>
        <v>2</v>
      </c>
      <c r="H16" s="26">
        <f t="shared" si="3"/>
        <v>3</v>
      </c>
      <c r="I16" s="31">
        <v>35</v>
      </c>
      <c r="J16" s="31">
        <v>37</v>
      </c>
      <c r="K16" s="32"/>
      <c r="L16" s="32"/>
      <c r="M16" s="12">
        <f t="shared" si="4"/>
        <v>4</v>
      </c>
      <c r="N16" s="12">
        <f t="shared" si="5"/>
        <v>6</v>
      </c>
      <c r="O16" s="11">
        <f t="shared" si="6"/>
        <v>31</v>
      </c>
    </row>
    <row r="17" spans="1:15" ht="15.75" x14ac:dyDescent="0.25">
      <c r="A17" s="16">
        <v>15</v>
      </c>
      <c r="B17" s="16">
        <v>15</v>
      </c>
      <c r="C17" s="15">
        <v>0.35</v>
      </c>
      <c r="D17" s="13">
        <f t="shared" si="0"/>
        <v>2</v>
      </c>
      <c r="E17" s="14">
        <f t="shared" si="1"/>
        <v>33</v>
      </c>
      <c r="F17" s="13">
        <v>0.79</v>
      </c>
      <c r="G17" s="31">
        <f t="shared" si="2"/>
        <v>4</v>
      </c>
      <c r="H17" s="26">
        <f t="shared" si="3"/>
        <v>5</v>
      </c>
      <c r="I17" s="31"/>
      <c r="J17" s="31"/>
      <c r="K17" s="32">
        <v>36</v>
      </c>
      <c r="L17" s="32">
        <v>41</v>
      </c>
      <c r="M17" s="12">
        <f t="shared" si="4"/>
        <v>3</v>
      </c>
      <c r="N17" s="12">
        <f t="shared" si="5"/>
        <v>8</v>
      </c>
      <c r="O17" s="11">
        <f t="shared" si="6"/>
        <v>33</v>
      </c>
    </row>
    <row r="18" spans="1:15" ht="15.75" x14ac:dyDescent="0.25">
      <c r="A18" s="16">
        <v>16</v>
      </c>
      <c r="B18" s="16">
        <v>16</v>
      </c>
      <c r="C18" s="15">
        <v>0.88</v>
      </c>
      <c r="D18" s="13">
        <f t="shared" si="0"/>
        <v>4</v>
      </c>
      <c r="E18" s="14">
        <f t="shared" si="1"/>
        <v>37</v>
      </c>
      <c r="F18" s="13">
        <v>0.84</v>
      </c>
      <c r="G18" s="31">
        <f t="shared" si="2"/>
        <v>5</v>
      </c>
      <c r="H18" s="26">
        <f t="shared" si="3"/>
        <v>6</v>
      </c>
      <c r="I18" s="31">
        <v>37</v>
      </c>
      <c r="J18" s="31">
        <v>42</v>
      </c>
      <c r="K18" s="32"/>
      <c r="L18" s="32"/>
      <c r="M18" s="12">
        <f t="shared" si="4"/>
        <v>0</v>
      </c>
      <c r="N18" s="12">
        <f t="shared" si="5"/>
        <v>5</v>
      </c>
      <c r="O18" s="11">
        <f t="shared" si="6"/>
        <v>0</v>
      </c>
    </row>
    <row r="19" spans="1:15" ht="15.75" x14ac:dyDescent="0.25">
      <c r="A19" s="16">
        <v>17</v>
      </c>
      <c r="B19" s="16">
        <v>17</v>
      </c>
      <c r="C19" s="15">
        <v>0.1</v>
      </c>
      <c r="D19" s="13">
        <f t="shared" si="0"/>
        <v>1</v>
      </c>
      <c r="E19" s="14">
        <f t="shared" si="1"/>
        <v>38</v>
      </c>
      <c r="F19" s="13">
        <v>0.52</v>
      </c>
      <c r="G19" s="31">
        <f t="shared" si="2"/>
        <v>3</v>
      </c>
      <c r="H19" s="26">
        <f t="shared" si="3"/>
        <v>4</v>
      </c>
      <c r="I19" s="31"/>
      <c r="J19" s="31"/>
      <c r="K19" s="32">
        <v>41</v>
      </c>
      <c r="L19" s="32">
        <v>45</v>
      </c>
      <c r="M19" s="12">
        <f t="shared" si="4"/>
        <v>3</v>
      </c>
      <c r="N19" s="12">
        <f t="shared" si="5"/>
        <v>7</v>
      </c>
      <c r="O19" s="11">
        <f t="shared" si="6"/>
        <v>38</v>
      </c>
    </row>
    <row r="20" spans="1:15" ht="15.75" x14ac:dyDescent="0.25">
      <c r="A20" s="16">
        <v>18</v>
      </c>
      <c r="B20" s="16">
        <v>18</v>
      </c>
      <c r="C20" s="15">
        <v>0.21</v>
      </c>
      <c r="D20" s="13">
        <f t="shared" si="0"/>
        <v>1</v>
      </c>
      <c r="E20" s="14">
        <f t="shared" si="1"/>
        <v>39</v>
      </c>
      <c r="F20" s="13">
        <v>0.55000000000000004</v>
      </c>
      <c r="G20" s="31">
        <f t="shared" si="2"/>
        <v>3</v>
      </c>
      <c r="H20" s="26">
        <f t="shared" si="3"/>
        <v>4</v>
      </c>
      <c r="I20" s="31">
        <v>42</v>
      </c>
      <c r="J20" s="31">
        <v>45</v>
      </c>
      <c r="K20" s="32"/>
      <c r="L20" s="32"/>
      <c r="M20" s="12">
        <f t="shared" si="4"/>
        <v>3</v>
      </c>
      <c r="N20" s="12">
        <f t="shared" si="5"/>
        <v>6</v>
      </c>
      <c r="O20" s="11">
        <f t="shared" si="6"/>
        <v>0</v>
      </c>
    </row>
    <row r="21" spans="1:15" ht="15.75" x14ac:dyDescent="0.25">
      <c r="A21" s="16">
        <v>19</v>
      </c>
      <c r="B21" s="16">
        <v>19</v>
      </c>
      <c r="C21" s="15">
        <v>0.49</v>
      </c>
      <c r="D21" s="13">
        <f t="shared" si="0"/>
        <v>2</v>
      </c>
      <c r="E21" s="14">
        <f t="shared" si="1"/>
        <v>41</v>
      </c>
      <c r="F21" s="13">
        <v>0.3</v>
      </c>
      <c r="G21" s="31">
        <f t="shared" si="2"/>
        <v>2</v>
      </c>
      <c r="H21" s="26">
        <f t="shared" si="3"/>
        <v>3</v>
      </c>
      <c r="I21" s="31">
        <v>45</v>
      </c>
      <c r="J21" s="31">
        <v>47</v>
      </c>
      <c r="K21" s="32"/>
      <c r="L21" s="32"/>
      <c r="M21" s="12">
        <f t="shared" si="4"/>
        <v>4</v>
      </c>
      <c r="N21" s="12">
        <f t="shared" si="5"/>
        <v>6</v>
      </c>
      <c r="O21" s="11">
        <f t="shared" si="6"/>
        <v>41</v>
      </c>
    </row>
    <row r="22" spans="1:15" ht="16.5" thickBot="1" x14ac:dyDescent="0.3">
      <c r="A22" s="16">
        <v>20</v>
      </c>
      <c r="B22" s="16">
        <v>20</v>
      </c>
      <c r="C22" s="15">
        <v>0.53</v>
      </c>
      <c r="D22" s="13">
        <f t="shared" si="0"/>
        <v>2</v>
      </c>
      <c r="E22" s="14">
        <f t="shared" si="1"/>
        <v>43</v>
      </c>
      <c r="F22" s="13">
        <v>0.5</v>
      </c>
      <c r="G22" s="31">
        <f t="shared" si="2"/>
        <v>3</v>
      </c>
      <c r="H22" s="26">
        <f t="shared" si="3"/>
        <v>4</v>
      </c>
      <c r="I22" s="31"/>
      <c r="J22" s="31"/>
      <c r="K22" s="32">
        <v>45</v>
      </c>
      <c r="L22" s="32">
        <v>49</v>
      </c>
      <c r="M22" s="12">
        <f t="shared" si="4"/>
        <v>2</v>
      </c>
      <c r="N22" s="12">
        <f t="shared" si="5"/>
        <v>6</v>
      </c>
      <c r="O22" s="11">
        <f t="shared" si="6"/>
        <v>43</v>
      </c>
    </row>
    <row r="23" spans="1:15" ht="21.75" thickBot="1" x14ac:dyDescent="0.4">
      <c r="G23" s="29">
        <f>SUM(G3:G22)</f>
        <v>71</v>
      </c>
      <c r="H23" s="6">
        <f>SUM(H3:H22)</f>
        <v>90</v>
      </c>
      <c r="L23" s="34">
        <f>L22</f>
        <v>49</v>
      </c>
      <c r="M23" s="10">
        <f>SUM(M3:M22)</f>
        <v>32</v>
      </c>
      <c r="N23" s="5">
        <f>SUM(N3:N22)</f>
        <v>111</v>
      </c>
      <c r="O23" s="10">
        <f>SUM(O3:O22)</f>
        <v>304</v>
      </c>
    </row>
    <row r="24" spans="1:15" x14ac:dyDescent="0.25">
      <c r="C24" s="8" t="s">
        <v>37</v>
      </c>
      <c r="E24" s="7">
        <f>M23/20</f>
        <v>1.6</v>
      </c>
    </row>
    <row r="25" spans="1:15" x14ac:dyDescent="0.25">
      <c r="F25" s="9"/>
    </row>
    <row r="26" spans="1:15" x14ac:dyDescent="0.25">
      <c r="J26" s="29">
        <f>49-14</f>
        <v>35</v>
      </c>
    </row>
    <row r="27" spans="1:15" x14ac:dyDescent="0.25">
      <c r="J27" s="44">
        <f>J26/49</f>
        <v>0.7142857142857143</v>
      </c>
    </row>
  </sheetData>
  <mergeCells count="2"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994B-0563-408F-9173-09C94419A179}">
  <sheetPr codeName="Sheet2"/>
  <dimension ref="A1:P25"/>
  <sheetViews>
    <sheetView topLeftCell="H18" workbookViewId="0">
      <selection activeCell="J19" sqref="J19"/>
    </sheetView>
  </sheetViews>
  <sheetFormatPr defaultColWidth="17.85546875" defaultRowHeight="15" x14ac:dyDescent="0.25"/>
  <cols>
    <col min="3" max="3" width="12.5703125" style="8" customWidth="1"/>
    <col min="4" max="4" width="12.85546875" style="6" hidden="1" customWidth="1"/>
    <col min="5" max="5" width="11.5703125" style="7" customWidth="1"/>
    <col min="6" max="6" width="10.42578125" style="6" hidden="1" customWidth="1"/>
    <col min="7" max="7" width="10.7109375" style="6" customWidth="1"/>
    <col min="8" max="8" width="13.7109375" style="6" customWidth="1"/>
    <col min="9" max="9" width="13" style="6" customWidth="1"/>
    <col min="10" max="10" width="12.5703125" style="6" customWidth="1"/>
    <col min="11" max="11" width="17.42578125" style="6" customWidth="1"/>
    <col min="12" max="12" width="14.42578125" style="6" customWidth="1"/>
    <col min="13" max="13" width="13.85546875" style="5" customWidth="1"/>
    <col min="14" max="14" width="17.85546875" style="5"/>
    <col min="15" max="15" width="17.85546875" style="36"/>
    <col min="16" max="16" width="17.85546875" style="35"/>
  </cols>
  <sheetData>
    <row r="1" spans="1:16" ht="29.25" customHeight="1" x14ac:dyDescent="0.25">
      <c r="I1" s="43" t="s">
        <v>50</v>
      </c>
      <c r="J1" s="43"/>
      <c r="K1" s="43" t="s">
        <v>51</v>
      </c>
      <c r="L1" s="43"/>
      <c r="O1" s="40" t="s">
        <v>50</v>
      </c>
      <c r="P1" s="40" t="s">
        <v>51</v>
      </c>
    </row>
    <row r="2" spans="1:16" s="17" customFormat="1" ht="47.25" x14ac:dyDescent="0.25">
      <c r="A2" s="19" t="s">
        <v>47</v>
      </c>
      <c r="B2" s="19" t="s">
        <v>46</v>
      </c>
      <c r="C2" s="22" t="s">
        <v>43</v>
      </c>
      <c r="D2" s="20" t="s">
        <v>45</v>
      </c>
      <c r="E2" s="21" t="s">
        <v>44</v>
      </c>
      <c r="F2" s="20" t="s">
        <v>43</v>
      </c>
      <c r="G2" s="23" t="s">
        <v>48</v>
      </c>
      <c r="H2" s="25" t="s">
        <v>49</v>
      </c>
      <c r="I2" s="23" t="s">
        <v>42</v>
      </c>
      <c r="J2" s="23" t="s">
        <v>41</v>
      </c>
      <c r="K2" s="27" t="s">
        <v>42</v>
      </c>
      <c r="L2" s="27" t="s">
        <v>41</v>
      </c>
      <c r="M2" s="18" t="s">
        <v>40</v>
      </c>
      <c r="N2" s="18" t="s">
        <v>39</v>
      </c>
      <c r="O2" s="37" t="s">
        <v>38</v>
      </c>
      <c r="P2" s="27" t="s">
        <v>38</v>
      </c>
    </row>
    <row r="3" spans="1:16" ht="15.75" x14ac:dyDescent="0.25">
      <c r="A3" s="16">
        <v>1</v>
      </c>
      <c r="B3" s="16">
        <v>1</v>
      </c>
      <c r="C3" s="15" t="s">
        <v>0</v>
      </c>
      <c r="D3" s="13"/>
      <c r="E3" s="14">
        <v>0</v>
      </c>
      <c r="F3" s="13">
        <v>0.84</v>
      </c>
      <c r="G3" s="24">
        <f>IF(F3&lt;=0.3,2,IF(F3&lt;=0.58,3,IF(F3&lt;0.83,4,5)))</f>
        <v>5</v>
      </c>
      <c r="H3" s="26">
        <f>IF(F3&lt;=0.35,3,IF(F3&lt;=0.6,4,IF(F3&lt;0.8,5,6)))</f>
        <v>6</v>
      </c>
      <c r="I3" s="24">
        <f>E3</f>
        <v>0</v>
      </c>
      <c r="J3" s="24">
        <f>I3+G3</f>
        <v>5</v>
      </c>
      <c r="K3" s="28">
        <v>0</v>
      </c>
      <c r="L3" s="28">
        <v>0</v>
      </c>
      <c r="M3" s="12">
        <f>MAX(K3-E3,I3-E3)</f>
        <v>0</v>
      </c>
      <c r="N3" s="12">
        <f>(MAX(L3-E3,J3-E3))</f>
        <v>5</v>
      </c>
      <c r="O3" s="38">
        <v>0</v>
      </c>
      <c r="P3" s="28">
        <v>0</v>
      </c>
    </row>
    <row r="4" spans="1:16" ht="15.75" x14ac:dyDescent="0.25">
      <c r="A4" s="16">
        <v>2</v>
      </c>
      <c r="B4" s="16">
        <v>2</v>
      </c>
      <c r="C4" s="15">
        <v>0.91</v>
      </c>
      <c r="D4" s="13">
        <f t="shared" ref="D4:D22" si="0">IF(C4&lt;=0.25,1,IF(C4&lt;=0.65,2,IF(C4&lt;=0.85,3,4)))</f>
        <v>4</v>
      </c>
      <c r="E4" s="14">
        <f t="shared" ref="E4:E22" si="1">D4+E3</f>
        <v>4</v>
      </c>
      <c r="F4" s="13">
        <v>0.1</v>
      </c>
      <c r="G4" s="24">
        <f t="shared" ref="G4:G22" si="2">IF(F4&lt;=0.3,2,IF(F4&lt;=0.58,3,IF(F4&lt;0.83,4,5)))</f>
        <v>2</v>
      </c>
      <c r="H4" s="26">
        <f t="shared" ref="H4:H22" si="3">IF(F4&lt;=0.35,3,IF(F4&lt;=0.6,4,IF(F4&lt;0.8,5,6)))</f>
        <v>3</v>
      </c>
      <c r="I4" s="24" t="b">
        <f t="shared" ref="I4:I10" si="4">IF(OR(E4&gt;=J3,J3&lt;=L3),MAX(J3,E4))</f>
        <v>0</v>
      </c>
      <c r="J4" s="24">
        <f>IF(NOT(I4),J3,I4+G4)</f>
        <v>5</v>
      </c>
      <c r="K4" s="28">
        <f>IF(NOT(I4),MAX(L3,E4),FALSE)</f>
        <v>4</v>
      </c>
      <c r="L4" s="28">
        <f>IF(NOT(K4),L3,K4+H4)</f>
        <v>7</v>
      </c>
      <c r="M4" s="12">
        <f t="shared" ref="M4:M22" si="5">MAX(K4-E4,I4-E4)</f>
        <v>0</v>
      </c>
      <c r="N4" s="12">
        <f t="shared" ref="N4:N22" si="6">(MAX(L4,J4)-E4)</f>
        <v>3</v>
      </c>
      <c r="O4" s="38">
        <f>IF(I4-J3&gt;=0,I4-J3,0)</f>
        <v>0</v>
      </c>
      <c r="P4" s="28">
        <f>IF(K4-L3&gt;=0,K4-L3,0)</f>
        <v>4</v>
      </c>
    </row>
    <row r="5" spans="1:16" ht="15.75" x14ac:dyDescent="0.25">
      <c r="A5" s="16">
        <v>3</v>
      </c>
      <c r="B5" s="16">
        <v>3</v>
      </c>
      <c r="C5" s="15">
        <v>0.72</v>
      </c>
      <c r="D5" s="13">
        <f t="shared" si="0"/>
        <v>3</v>
      </c>
      <c r="E5" s="14">
        <f t="shared" si="1"/>
        <v>7</v>
      </c>
      <c r="F5" s="13">
        <v>0.74</v>
      </c>
      <c r="G5" s="24">
        <f t="shared" si="2"/>
        <v>4</v>
      </c>
      <c r="H5" s="26">
        <f t="shared" si="3"/>
        <v>5</v>
      </c>
      <c r="I5" s="24">
        <f t="shared" si="4"/>
        <v>7</v>
      </c>
      <c r="J5" s="24">
        <f>IF(NOT(I5),J4,I5+G5)</f>
        <v>11</v>
      </c>
      <c r="K5" s="28" t="b">
        <f t="shared" ref="K5:K7" si="7">IF(NOT(I5),MAX(L4,E5),FALSE)</f>
        <v>0</v>
      </c>
      <c r="L5" s="28">
        <f t="shared" ref="L5:L7" si="8">IF(NOT(K5),L4,K5+H5)</f>
        <v>7</v>
      </c>
      <c r="M5" s="12">
        <f t="shared" si="5"/>
        <v>0</v>
      </c>
      <c r="N5" s="12">
        <f t="shared" si="6"/>
        <v>4</v>
      </c>
      <c r="O5" s="38">
        <f t="shared" ref="O5:O22" si="9">IF(I5-J4&gt;=0,I5-J4,0)</f>
        <v>2</v>
      </c>
      <c r="P5" s="28">
        <f t="shared" ref="P5:P22" si="10">IF(K5-L4&gt;=0,K5-L4,0)</f>
        <v>0</v>
      </c>
    </row>
    <row r="6" spans="1:16" ht="15.75" x14ac:dyDescent="0.25">
      <c r="A6" s="16">
        <v>4</v>
      </c>
      <c r="B6" s="16">
        <v>4</v>
      </c>
      <c r="C6" s="15">
        <v>0.01</v>
      </c>
      <c r="D6" s="13">
        <f t="shared" si="0"/>
        <v>1</v>
      </c>
      <c r="E6" s="14">
        <f t="shared" si="1"/>
        <v>8</v>
      </c>
      <c r="F6" s="13">
        <v>0.53</v>
      </c>
      <c r="G6" s="24">
        <f t="shared" si="2"/>
        <v>3</v>
      </c>
      <c r="H6" s="26">
        <f t="shared" si="3"/>
        <v>4</v>
      </c>
      <c r="I6" s="24" t="b">
        <f t="shared" si="4"/>
        <v>0</v>
      </c>
      <c r="J6" s="24">
        <f>IF(NOT(I6),J5,I6+G6)</f>
        <v>11</v>
      </c>
      <c r="K6" s="28">
        <f t="shared" si="7"/>
        <v>8</v>
      </c>
      <c r="L6" s="28">
        <f t="shared" si="8"/>
        <v>12</v>
      </c>
      <c r="M6" s="12">
        <f t="shared" si="5"/>
        <v>0</v>
      </c>
      <c r="N6" s="12">
        <f t="shared" si="6"/>
        <v>4</v>
      </c>
      <c r="O6" s="38">
        <f t="shared" si="9"/>
        <v>0</v>
      </c>
      <c r="P6" s="28">
        <f t="shared" si="10"/>
        <v>1</v>
      </c>
    </row>
    <row r="7" spans="1:16" ht="15.75" x14ac:dyDescent="0.25">
      <c r="A7" s="16">
        <v>5</v>
      </c>
      <c r="B7" s="16">
        <v>5</v>
      </c>
      <c r="C7" s="15">
        <v>0.94</v>
      </c>
      <c r="D7" s="13">
        <f t="shared" si="0"/>
        <v>4</v>
      </c>
      <c r="E7" s="14">
        <f t="shared" si="1"/>
        <v>12</v>
      </c>
      <c r="F7" s="13">
        <v>0.17</v>
      </c>
      <c r="G7" s="24">
        <f t="shared" si="2"/>
        <v>2</v>
      </c>
      <c r="H7" s="26">
        <f t="shared" si="3"/>
        <v>3</v>
      </c>
      <c r="I7" s="24">
        <f t="shared" si="4"/>
        <v>12</v>
      </c>
      <c r="J7" s="24">
        <f t="shared" ref="J7:J22" si="11">IF(NOT(I7),J6,I7+G7)</f>
        <v>14</v>
      </c>
      <c r="K7" s="28" t="b">
        <f t="shared" si="7"/>
        <v>0</v>
      </c>
      <c r="L7" s="28">
        <f t="shared" si="8"/>
        <v>12</v>
      </c>
      <c r="M7" s="12">
        <f t="shared" si="5"/>
        <v>0</v>
      </c>
      <c r="N7" s="12">
        <f t="shared" si="6"/>
        <v>2</v>
      </c>
      <c r="O7" s="38">
        <f t="shared" si="9"/>
        <v>1</v>
      </c>
      <c r="P7" s="28">
        <f t="shared" si="10"/>
        <v>0</v>
      </c>
    </row>
    <row r="8" spans="1:16" ht="15.75" x14ac:dyDescent="0.25">
      <c r="A8" s="16">
        <v>6</v>
      </c>
      <c r="B8" s="16">
        <v>6</v>
      </c>
      <c r="C8" s="15">
        <v>0.3</v>
      </c>
      <c r="D8" s="13">
        <f t="shared" si="0"/>
        <v>2</v>
      </c>
      <c r="E8" s="14">
        <f t="shared" si="1"/>
        <v>14</v>
      </c>
      <c r="F8" s="13">
        <v>0.79</v>
      </c>
      <c r="G8" s="24">
        <f t="shared" si="2"/>
        <v>4</v>
      </c>
      <c r="H8" s="26">
        <f t="shared" si="3"/>
        <v>5</v>
      </c>
      <c r="I8" s="24">
        <f t="shared" si="4"/>
        <v>14</v>
      </c>
      <c r="J8" s="24">
        <f t="shared" si="11"/>
        <v>18</v>
      </c>
      <c r="K8" s="28" t="b">
        <f t="shared" ref="K8:K22" si="12">IF(NOT(I8),MAX(L7,E8),FALSE)</f>
        <v>0</v>
      </c>
      <c r="L8" s="28">
        <f t="shared" ref="L8:L22" si="13">IF(NOT(K8),L7,K8+H8)</f>
        <v>12</v>
      </c>
      <c r="M8" s="12">
        <f t="shared" si="5"/>
        <v>0</v>
      </c>
      <c r="N8" s="12">
        <f t="shared" si="6"/>
        <v>4</v>
      </c>
      <c r="O8" s="38">
        <f t="shared" si="9"/>
        <v>0</v>
      </c>
      <c r="P8" s="28">
        <f t="shared" si="10"/>
        <v>0</v>
      </c>
    </row>
    <row r="9" spans="1:16" ht="15.75" x14ac:dyDescent="0.25">
      <c r="A9" s="16">
        <v>7</v>
      </c>
      <c r="B9" s="16">
        <v>7</v>
      </c>
      <c r="C9" s="15">
        <v>0.92</v>
      </c>
      <c r="D9" s="13">
        <f t="shared" si="0"/>
        <v>4</v>
      </c>
      <c r="E9" s="14">
        <f t="shared" si="1"/>
        <v>18</v>
      </c>
      <c r="F9" s="13">
        <v>0.91</v>
      </c>
      <c r="G9" s="24">
        <f t="shared" si="2"/>
        <v>5</v>
      </c>
      <c r="H9" s="26">
        <f t="shared" si="3"/>
        <v>6</v>
      </c>
      <c r="I9" s="24">
        <f t="shared" si="4"/>
        <v>18</v>
      </c>
      <c r="J9" s="24">
        <f t="shared" si="11"/>
        <v>23</v>
      </c>
      <c r="K9" s="28" t="b">
        <f t="shared" si="12"/>
        <v>0</v>
      </c>
      <c r="L9" s="28">
        <f t="shared" si="13"/>
        <v>12</v>
      </c>
      <c r="M9" s="12">
        <f t="shared" si="5"/>
        <v>0</v>
      </c>
      <c r="N9" s="12">
        <f t="shared" si="6"/>
        <v>5</v>
      </c>
      <c r="O9" s="38">
        <f t="shared" si="9"/>
        <v>0</v>
      </c>
      <c r="P9" s="28">
        <f t="shared" si="10"/>
        <v>0</v>
      </c>
    </row>
    <row r="10" spans="1:16" ht="15.75" x14ac:dyDescent="0.25">
      <c r="A10" s="16">
        <v>8</v>
      </c>
      <c r="B10" s="16">
        <v>8</v>
      </c>
      <c r="C10" s="15">
        <v>0.75</v>
      </c>
      <c r="D10" s="13">
        <f t="shared" si="0"/>
        <v>3</v>
      </c>
      <c r="E10" s="14">
        <f t="shared" si="1"/>
        <v>21</v>
      </c>
      <c r="F10" s="13">
        <v>0.67</v>
      </c>
      <c r="G10" s="24">
        <f t="shared" si="2"/>
        <v>4</v>
      </c>
      <c r="H10" s="26">
        <f t="shared" si="3"/>
        <v>5</v>
      </c>
      <c r="I10" s="24" t="b">
        <f t="shared" si="4"/>
        <v>0</v>
      </c>
      <c r="J10" s="24">
        <f t="shared" si="11"/>
        <v>23</v>
      </c>
      <c r="K10" s="28">
        <f t="shared" si="12"/>
        <v>21</v>
      </c>
      <c r="L10" s="28">
        <f t="shared" si="13"/>
        <v>26</v>
      </c>
      <c r="M10" s="12">
        <f t="shared" si="5"/>
        <v>0</v>
      </c>
      <c r="N10" s="12">
        <f t="shared" si="6"/>
        <v>5</v>
      </c>
      <c r="O10" s="38">
        <f t="shared" si="9"/>
        <v>0</v>
      </c>
      <c r="P10" s="28">
        <f t="shared" si="10"/>
        <v>9</v>
      </c>
    </row>
    <row r="11" spans="1:16" ht="15.75" x14ac:dyDescent="0.25">
      <c r="A11" s="16">
        <v>9</v>
      </c>
      <c r="B11" s="16">
        <v>9</v>
      </c>
      <c r="C11" s="15">
        <v>0.23</v>
      </c>
      <c r="D11" s="13">
        <f t="shared" si="0"/>
        <v>1</v>
      </c>
      <c r="E11" s="14">
        <f t="shared" si="1"/>
        <v>22</v>
      </c>
      <c r="F11" s="13">
        <v>0.89</v>
      </c>
      <c r="G11" s="24">
        <f t="shared" si="2"/>
        <v>5</v>
      </c>
      <c r="H11" s="26">
        <f t="shared" si="3"/>
        <v>6</v>
      </c>
      <c r="I11" s="24">
        <f>IF(OR(E11&gt;=J10,J10&lt;=L10),MAX(J10,E11))</f>
        <v>23</v>
      </c>
      <c r="J11" s="24">
        <f t="shared" si="11"/>
        <v>28</v>
      </c>
      <c r="K11" s="28" t="b">
        <f t="shared" si="12"/>
        <v>0</v>
      </c>
      <c r="L11" s="28">
        <f t="shared" si="13"/>
        <v>26</v>
      </c>
      <c r="M11" s="12">
        <f t="shared" si="5"/>
        <v>1</v>
      </c>
      <c r="N11" s="12">
        <f t="shared" si="6"/>
        <v>6</v>
      </c>
      <c r="O11" s="38">
        <f t="shared" si="9"/>
        <v>0</v>
      </c>
      <c r="P11" s="28">
        <f t="shared" si="10"/>
        <v>0</v>
      </c>
    </row>
    <row r="12" spans="1:16" ht="15.75" x14ac:dyDescent="0.25">
      <c r="A12" s="16">
        <v>10</v>
      </c>
      <c r="B12" s="16">
        <v>10</v>
      </c>
      <c r="C12" s="15">
        <v>0.3</v>
      </c>
      <c r="D12" s="13">
        <f t="shared" si="0"/>
        <v>2</v>
      </c>
      <c r="E12" s="14">
        <f t="shared" si="1"/>
        <v>24</v>
      </c>
      <c r="F12" s="13">
        <v>0.38</v>
      </c>
      <c r="G12" s="24">
        <f t="shared" si="2"/>
        <v>3</v>
      </c>
      <c r="H12" s="26">
        <f t="shared" si="3"/>
        <v>4</v>
      </c>
      <c r="I12" s="24" t="b">
        <f t="shared" ref="I12:I22" si="14">IF(OR(E12&gt;=J11,J11&lt;=L11),MAX(J11,E12))</f>
        <v>0</v>
      </c>
      <c r="J12" s="24">
        <f t="shared" si="11"/>
        <v>28</v>
      </c>
      <c r="K12" s="28">
        <f t="shared" si="12"/>
        <v>26</v>
      </c>
      <c r="L12" s="28">
        <f t="shared" si="13"/>
        <v>30</v>
      </c>
      <c r="M12" s="12">
        <f t="shared" si="5"/>
        <v>2</v>
      </c>
      <c r="N12" s="12">
        <f t="shared" si="6"/>
        <v>6</v>
      </c>
      <c r="O12" s="38">
        <f t="shared" si="9"/>
        <v>0</v>
      </c>
      <c r="P12" s="28">
        <f t="shared" si="10"/>
        <v>0</v>
      </c>
    </row>
    <row r="13" spans="1:16" ht="15.75" x14ac:dyDescent="0.25">
      <c r="A13" s="16">
        <v>11</v>
      </c>
      <c r="B13" s="16">
        <v>11</v>
      </c>
      <c r="C13" s="15">
        <v>0.1</v>
      </c>
      <c r="D13" s="13">
        <f t="shared" si="0"/>
        <v>1</v>
      </c>
      <c r="E13" s="14">
        <f t="shared" si="1"/>
        <v>25</v>
      </c>
      <c r="F13" s="13">
        <v>0.32</v>
      </c>
      <c r="G13" s="24">
        <f t="shared" si="2"/>
        <v>3</v>
      </c>
      <c r="H13" s="26">
        <f t="shared" si="3"/>
        <v>3</v>
      </c>
      <c r="I13" s="24">
        <f t="shared" si="14"/>
        <v>28</v>
      </c>
      <c r="J13" s="24">
        <f t="shared" si="11"/>
        <v>31</v>
      </c>
      <c r="K13" s="28" t="b">
        <f t="shared" si="12"/>
        <v>0</v>
      </c>
      <c r="L13" s="28">
        <f t="shared" si="13"/>
        <v>30</v>
      </c>
      <c r="M13" s="12">
        <f t="shared" si="5"/>
        <v>3</v>
      </c>
      <c r="N13" s="12">
        <f t="shared" si="6"/>
        <v>6</v>
      </c>
      <c r="O13" s="38">
        <f t="shared" si="9"/>
        <v>0</v>
      </c>
      <c r="P13" s="28">
        <f t="shared" si="10"/>
        <v>0</v>
      </c>
    </row>
    <row r="14" spans="1:16" ht="15.75" x14ac:dyDescent="0.25">
      <c r="A14" s="16">
        <v>12</v>
      </c>
      <c r="B14" s="16">
        <v>12</v>
      </c>
      <c r="C14" s="15">
        <v>0.09</v>
      </c>
      <c r="D14" s="13">
        <f t="shared" si="0"/>
        <v>1</v>
      </c>
      <c r="E14" s="14">
        <f t="shared" si="1"/>
        <v>26</v>
      </c>
      <c r="F14" s="13">
        <v>0.94</v>
      </c>
      <c r="G14" s="24">
        <f t="shared" si="2"/>
        <v>5</v>
      </c>
      <c r="H14" s="26">
        <f t="shared" si="3"/>
        <v>6</v>
      </c>
      <c r="I14" s="24" t="b">
        <f t="shared" si="14"/>
        <v>0</v>
      </c>
      <c r="J14" s="24">
        <f t="shared" si="11"/>
        <v>31</v>
      </c>
      <c r="K14" s="28">
        <f t="shared" si="12"/>
        <v>30</v>
      </c>
      <c r="L14" s="28">
        <f t="shared" si="13"/>
        <v>36</v>
      </c>
      <c r="M14" s="12">
        <f t="shared" si="5"/>
        <v>4</v>
      </c>
      <c r="N14" s="12">
        <f t="shared" si="6"/>
        <v>10</v>
      </c>
      <c r="O14" s="38">
        <f t="shared" si="9"/>
        <v>0</v>
      </c>
      <c r="P14" s="28">
        <f t="shared" si="10"/>
        <v>0</v>
      </c>
    </row>
    <row r="15" spans="1:16" ht="15.75" x14ac:dyDescent="0.25">
      <c r="A15" s="16">
        <v>13</v>
      </c>
      <c r="B15" s="16">
        <v>13</v>
      </c>
      <c r="C15" s="15">
        <v>0.6</v>
      </c>
      <c r="D15" s="13">
        <f t="shared" si="0"/>
        <v>2</v>
      </c>
      <c r="E15" s="14">
        <f t="shared" si="1"/>
        <v>28</v>
      </c>
      <c r="F15" s="13">
        <v>0.79</v>
      </c>
      <c r="G15" s="24">
        <f t="shared" si="2"/>
        <v>4</v>
      </c>
      <c r="H15" s="26">
        <f t="shared" si="3"/>
        <v>5</v>
      </c>
      <c r="I15" s="24">
        <f t="shared" si="14"/>
        <v>31</v>
      </c>
      <c r="J15" s="24">
        <f t="shared" si="11"/>
        <v>35</v>
      </c>
      <c r="K15" s="28" t="b">
        <f t="shared" si="12"/>
        <v>0</v>
      </c>
      <c r="L15" s="28">
        <f t="shared" si="13"/>
        <v>36</v>
      </c>
      <c r="M15" s="12">
        <f t="shared" si="5"/>
        <v>3</v>
      </c>
      <c r="N15" s="12">
        <f t="shared" si="6"/>
        <v>8</v>
      </c>
      <c r="O15" s="38">
        <f t="shared" si="9"/>
        <v>0</v>
      </c>
      <c r="P15" s="28">
        <f t="shared" si="10"/>
        <v>0</v>
      </c>
    </row>
    <row r="16" spans="1:16" ht="15.75" x14ac:dyDescent="0.25">
      <c r="A16" s="16">
        <v>14</v>
      </c>
      <c r="B16" s="16">
        <v>14</v>
      </c>
      <c r="C16" s="15">
        <v>0.73</v>
      </c>
      <c r="D16" s="13">
        <f t="shared" si="0"/>
        <v>3</v>
      </c>
      <c r="E16" s="14">
        <f t="shared" si="1"/>
        <v>31</v>
      </c>
      <c r="F16" s="13">
        <v>0.05</v>
      </c>
      <c r="G16" s="24">
        <f t="shared" si="2"/>
        <v>2</v>
      </c>
      <c r="H16" s="26">
        <f t="shared" si="3"/>
        <v>3</v>
      </c>
      <c r="I16" s="24">
        <f t="shared" si="14"/>
        <v>35</v>
      </c>
      <c r="J16" s="24">
        <f t="shared" si="11"/>
        <v>37</v>
      </c>
      <c r="K16" s="28" t="b">
        <f t="shared" si="12"/>
        <v>0</v>
      </c>
      <c r="L16" s="28">
        <f t="shared" si="13"/>
        <v>36</v>
      </c>
      <c r="M16" s="12">
        <f t="shared" si="5"/>
        <v>4</v>
      </c>
      <c r="N16" s="12">
        <f t="shared" si="6"/>
        <v>6</v>
      </c>
      <c r="O16" s="38">
        <f t="shared" si="9"/>
        <v>0</v>
      </c>
      <c r="P16" s="28">
        <f t="shared" si="10"/>
        <v>0</v>
      </c>
    </row>
    <row r="17" spans="1:16" ht="15.75" x14ac:dyDescent="0.25">
      <c r="A17" s="16">
        <v>15</v>
      </c>
      <c r="B17" s="16">
        <v>15</v>
      </c>
      <c r="C17" s="15">
        <v>0.35</v>
      </c>
      <c r="D17" s="13">
        <f t="shared" si="0"/>
        <v>2</v>
      </c>
      <c r="E17" s="14">
        <f t="shared" si="1"/>
        <v>33</v>
      </c>
      <c r="F17" s="13">
        <v>0.79</v>
      </c>
      <c r="G17" s="24">
        <f t="shared" si="2"/>
        <v>4</v>
      </c>
      <c r="H17" s="26">
        <f t="shared" si="3"/>
        <v>5</v>
      </c>
      <c r="I17" s="24" t="b">
        <f t="shared" si="14"/>
        <v>0</v>
      </c>
      <c r="J17" s="24">
        <f t="shared" si="11"/>
        <v>37</v>
      </c>
      <c r="K17" s="28">
        <f t="shared" si="12"/>
        <v>36</v>
      </c>
      <c r="L17" s="28">
        <f t="shared" si="13"/>
        <v>41</v>
      </c>
      <c r="M17" s="12">
        <f t="shared" si="5"/>
        <v>3</v>
      </c>
      <c r="N17" s="12">
        <f t="shared" si="6"/>
        <v>8</v>
      </c>
      <c r="O17" s="38">
        <f t="shared" si="9"/>
        <v>0</v>
      </c>
      <c r="P17" s="28">
        <f t="shared" si="10"/>
        <v>0</v>
      </c>
    </row>
    <row r="18" spans="1:16" ht="15.75" x14ac:dyDescent="0.25">
      <c r="A18" s="16">
        <v>16</v>
      </c>
      <c r="B18" s="16">
        <v>16</v>
      </c>
      <c r="C18" s="15">
        <v>0.88</v>
      </c>
      <c r="D18" s="13">
        <f t="shared" si="0"/>
        <v>4</v>
      </c>
      <c r="E18" s="14">
        <f t="shared" si="1"/>
        <v>37</v>
      </c>
      <c r="F18" s="13">
        <v>0.84</v>
      </c>
      <c r="G18" s="24">
        <f t="shared" si="2"/>
        <v>5</v>
      </c>
      <c r="H18" s="26">
        <f t="shared" si="3"/>
        <v>6</v>
      </c>
      <c r="I18" s="24">
        <f t="shared" si="14"/>
        <v>37</v>
      </c>
      <c r="J18" s="24">
        <f t="shared" si="11"/>
        <v>42</v>
      </c>
      <c r="K18" s="28" t="b">
        <f t="shared" si="12"/>
        <v>0</v>
      </c>
      <c r="L18" s="28">
        <f t="shared" si="13"/>
        <v>41</v>
      </c>
      <c r="M18" s="12">
        <f t="shared" si="5"/>
        <v>0</v>
      </c>
      <c r="N18" s="12">
        <f t="shared" si="6"/>
        <v>5</v>
      </c>
      <c r="O18" s="38">
        <f t="shared" si="9"/>
        <v>0</v>
      </c>
      <c r="P18" s="28">
        <f t="shared" si="10"/>
        <v>0</v>
      </c>
    </row>
    <row r="19" spans="1:16" ht="15.75" x14ac:dyDescent="0.25">
      <c r="A19" s="16">
        <v>17</v>
      </c>
      <c r="B19" s="16">
        <v>17</v>
      </c>
      <c r="C19" s="15">
        <v>0.1</v>
      </c>
      <c r="D19" s="13">
        <f t="shared" si="0"/>
        <v>1</v>
      </c>
      <c r="E19" s="14">
        <f t="shared" si="1"/>
        <v>38</v>
      </c>
      <c r="F19" s="13">
        <v>0.52</v>
      </c>
      <c r="G19" s="24">
        <f t="shared" si="2"/>
        <v>3</v>
      </c>
      <c r="H19" s="26">
        <f t="shared" si="3"/>
        <v>4</v>
      </c>
      <c r="I19" s="24" t="b">
        <f t="shared" si="14"/>
        <v>0</v>
      </c>
      <c r="J19" s="24">
        <f t="shared" si="11"/>
        <v>42</v>
      </c>
      <c r="K19" s="28">
        <f t="shared" si="12"/>
        <v>41</v>
      </c>
      <c r="L19" s="28">
        <f t="shared" si="13"/>
        <v>45</v>
      </c>
      <c r="M19" s="12">
        <f t="shared" si="5"/>
        <v>3</v>
      </c>
      <c r="N19" s="12">
        <f t="shared" si="6"/>
        <v>7</v>
      </c>
      <c r="O19" s="38">
        <f t="shared" si="9"/>
        <v>0</v>
      </c>
      <c r="P19" s="28">
        <f t="shared" si="10"/>
        <v>0</v>
      </c>
    </row>
    <row r="20" spans="1:16" ht="15.75" x14ac:dyDescent="0.25">
      <c r="A20" s="16">
        <v>18</v>
      </c>
      <c r="B20" s="16">
        <v>18</v>
      </c>
      <c r="C20" s="15">
        <v>0.21</v>
      </c>
      <c r="D20" s="13">
        <f t="shared" si="0"/>
        <v>1</v>
      </c>
      <c r="E20" s="14">
        <f t="shared" si="1"/>
        <v>39</v>
      </c>
      <c r="F20" s="13">
        <v>0.55000000000000004</v>
      </c>
      <c r="G20" s="24">
        <f t="shared" si="2"/>
        <v>3</v>
      </c>
      <c r="H20" s="26">
        <f t="shared" si="3"/>
        <v>4</v>
      </c>
      <c r="I20" s="24">
        <f t="shared" si="14"/>
        <v>42</v>
      </c>
      <c r="J20" s="24">
        <f t="shared" si="11"/>
        <v>45</v>
      </c>
      <c r="K20" s="28" t="b">
        <f t="shared" si="12"/>
        <v>0</v>
      </c>
      <c r="L20" s="28">
        <f t="shared" si="13"/>
        <v>45</v>
      </c>
      <c r="M20" s="12">
        <f t="shared" si="5"/>
        <v>3</v>
      </c>
      <c r="N20" s="12">
        <f t="shared" si="6"/>
        <v>6</v>
      </c>
      <c r="O20" s="38">
        <f t="shared" si="9"/>
        <v>0</v>
      </c>
      <c r="P20" s="28">
        <f t="shared" si="10"/>
        <v>0</v>
      </c>
    </row>
    <row r="21" spans="1:16" ht="15.75" x14ac:dyDescent="0.25">
      <c r="A21" s="16">
        <v>19</v>
      </c>
      <c r="B21" s="16">
        <v>19</v>
      </c>
      <c r="C21" s="15">
        <v>0.49</v>
      </c>
      <c r="D21" s="13">
        <f t="shared" si="0"/>
        <v>2</v>
      </c>
      <c r="E21" s="14">
        <f t="shared" si="1"/>
        <v>41</v>
      </c>
      <c r="F21" s="13">
        <v>0.3</v>
      </c>
      <c r="G21" s="24">
        <f t="shared" si="2"/>
        <v>2</v>
      </c>
      <c r="H21" s="26">
        <f t="shared" si="3"/>
        <v>3</v>
      </c>
      <c r="I21" s="24">
        <f t="shared" si="14"/>
        <v>45</v>
      </c>
      <c r="J21" s="24">
        <f t="shared" si="11"/>
        <v>47</v>
      </c>
      <c r="K21" s="28" t="b">
        <f t="shared" si="12"/>
        <v>0</v>
      </c>
      <c r="L21" s="28">
        <f t="shared" si="13"/>
        <v>45</v>
      </c>
      <c r="M21" s="12">
        <f t="shared" si="5"/>
        <v>4</v>
      </c>
      <c r="N21" s="12">
        <f t="shared" si="6"/>
        <v>6</v>
      </c>
      <c r="O21" s="38">
        <f t="shared" si="9"/>
        <v>0</v>
      </c>
      <c r="P21" s="28">
        <f t="shared" si="10"/>
        <v>0</v>
      </c>
    </row>
    <row r="22" spans="1:16" ht="16.5" thickBot="1" x14ac:dyDescent="0.3">
      <c r="A22" s="16">
        <v>20</v>
      </c>
      <c r="B22" s="16">
        <v>20</v>
      </c>
      <c r="C22" s="15">
        <v>0.53</v>
      </c>
      <c r="D22" s="13">
        <f t="shared" si="0"/>
        <v>2</v>
      </c>
      <c r="E22" s="14">
        <f t="shared" si="1"/>
        <v>43</v>
      </c>
      <c r="F22" s="13">
        <v>0.5</v>
      </c>
      <c r="G22" s="24">
        <f t="shared" si="2"/>
        <v>3</v>
      </c>
      <c r="H22" s="26">
        <f t="shared" si="3"/>
        <v>4</v>
      </c>
      <c r="I22" s="24" t="b">
        <f t="shared" si="14"/>
        <v>0</v>
      </c>
      <c r="J22" s="24">
        <f t="shared" si="11"/>
        <v>47</v>
      </c>
      <c r="K22" s="28">
        <f t="shared" si="12"/>
        <v>45</v>
      </c>
      <c r="L22" s="28">
        <f t="shared" si="13"/>
        <v>49</v>
      </c>
      <c r="M22" s="12">
        <f t="shared" si="5"/>
        <v>2</v>
      </c>
      <c r="N22" s="12">
        <f t="shared" si="6"/>
        <v>6</v>
      </c>
      <c r="O22" s="38">
        <f t="shared" si="9"/>
        <v>0</v>
      </c>
      <c r="P22" s="28">
        <f t="shared" si="10"/>
        <v>0</v>
      </c>
    </row>
    <row r="23" spans="1:16" ht="21.75" thickBot="1" x14ac:dyDescent="0.4">
      <c r="G23" s="6">
        <f>SUM(G3:G22)</f>
        <v>71</v>
      </c>
      <c r="H23" s="6">
        <f>SUM(H3:H22)</f>
        <v>90</v>
      </c>
      <c r="L23" s="10">
        <f>L22</f>
        <v>49</v>
      </c>
      <c r="M23" s="10">
        <f>SUM(M3:M22)</f>
        <v>32</v>
      </c>
      <c r="N23" s="5">
        <f>SUM(N3:N22)</f>
        <v>112</v>
      </c>
      <c r="O23" s="39">
        <f>SUM(O3:O22)</f>
        <v>3</v>
      </c>
      <c r="P23" s="39">
        <f>SUM(P3:P22)</f>
        <v>14</v>
      </c>
    </row>
    <row r="24" spans="1:16" x14ac:dyDescent="0.25">
      <c r="C24" s="8" t="s">
        <v>37</v>
      </c>
      <c r="E24" s="7">
        <f>M23/20</f>
        <v>1.6</v>
      </c>
      <c r="O24" s="41">
        <f>(L23-O23)/L23</f>
        <v>0.93877551020408168</v>
      </c>
      <c r="P24" s="41">
        <f>(L23-P23)/L23</f>
        <v>0.7142857142857143</v>
      </c>
    </row>
    <row r="25" spans="1:16" x14ac:dyDescent="0.25">
      <c r="F25" s="9"/>
    </row>
  </sheetData>
  <mergeCells count="2"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E6E7-E92C-47D3-8979-11B61DB2676D}">
  <sheetPr codeName="Sheet3"/>
  <dimension ref="A1:T24"/>
  <sheetViews>
    <sheetView workbookViewId="0">
      <selection activeCell="G5" sqref="G5:G24"/>
    </sheetView>
  </sheetViews>
  <sheetFormatPr defaultRowHeight="15" x14ac:dyDescent="0.25"/>
  <cols>
    <col min="1" max="20" width="7" style="5" customWidth="1"/>
  </cols>
  <sheetData>
    <row r="1" spans="1:20" ht="16.5" thickBot="1" x14ac:dyDescent="0.3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</row>
    <row r="2" spans="1:20" ht="16.5" thickBot="1" x14ac:dyDescent="0.3">
      <c r="A2" s="3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12</v>
      </c>
      <c r="H2" s="4" t="s">
        <v>14</v>
      </c>
      <c r="I2" s="4" t="s">
        <v>16</v>
      </c>
      <c r="J2" s="4" t="s">
        <v>18</v>
      </c>
      <c r="K2" s="4" t="s">
        <v>20</v>
      </c>
      <c r="L2" s="4" t="s">
        <v>22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31</v>
      </c>
      <c r="S2" s="4" t="s">
        <v>33</v>
      </c>
      <c r="T2" s="4" t="s">
        <v>35</v>
      </c>
    </row>
    <row r="3" spans="1:20" ht="16.5" thickBot="1" x14ac:dyDescent="0.3">
      <c r="A3" s="3" t="s">
        <v>1</v>
      </c>
      <c r="B3" s="4" t="s">
        <v>3</v>
      </c>
      <c r="C3" s="4" t="s">
        <v>5</v>
      </c>
      <c r="D3" s="4" t="s">
        <v>7</v>
      </c>
      <c r="E3" s="4" t="s">
        <v>9</v>
      </c>
      <c r="F3" s="4" t="s">
        <v>11</v>
      </c>
      <c r="G3" s="4" t="s">
        <v>13</v>
      </c>
      <c r="H3" s="4" t="s">
        <v>15</v>
      </c>
      <c r="I3" s="4" t="s">
        <v>17</v>
      </c>
      <c r="J3" s="4" t="s">
        <v>19</v>
      </c>
      <c r="K3" s="4" t="s">
        <v>21</v>
      </c>
      <c r="L3" s="4" t="s">
        <v>23</v>
      </c>
      <c r="M3" s="4" t="s">
        <v>11</v>
      </c>
      <c r="N3" s="4" t="s">
        <v>26</v>
      </c>
      <c r="O3" s="4" t="s">
        <v>11</v>
      </c>
      <c r="P3" s="4" t="s">
        <v>1</v>
      </c>
      <c r="Q3" s="4" t="s">
        <v>30</v>
      </c>
      <c r="R3" s="4" t="s">
        <v>32</v>
      </c>
      <c r="S3" s="4" t="s">
        <v>34</v>
      </c>
      <c r="T3" s="4" t="s">
        <v>36</v>
      </c>
    </row>
    <row r="4" spans="1:20" ht="15.75" thickBot="1" x14ac:dyDescent="0.3"/>
    <row r="5" spans="1:20" ht="16.5" thickBot="1" x14ac:dyDescent="0.3">
      <c r="E5" s="1">
        <v>1</v>
      </c>
      <c r="F5" s="3" t="s">
        <v>0</v>
      </c>
      <c r="G5" s="3" t="s">
        <v>1</v>
      </c>
    </row>
    <row r="6" spans="1:20" ht="16.5" thickBot="1" x14ac:dyDescent="0.3">
      <c r="E6" s="2">
        <v>2</v>
      </c>
      <c r="F6" s="4" t="s">
        <v>2</v>
      </c>
      <c r="G6" s="4" t="s">
        <v>3</v>
      </c>
    </row>
    <row r="7" spans="1:20" ht="16.5" thickBot="1" x14ac:dyDescent="0.3">
      <c r="E7" s="2">
        <v>3</v>
      </c>
      <c r="F7" s="4" t="s">
        <v>4</v>
      </c>
      <c r="G7" s="4" t="s">
        <v>5</v>
      </c>
    </row>
    <row r="8" spans="1:20" ht="16.5" thickBot="1" x14ac:dyDescent="0.3">
      <c r="E8" s="2">
        <v>4</v>
      </c>
      <c r="F8" s="4" t="s">
        <v>6</v>
      </c>
      <c r="G8" s="4" t="s">
        <v>7</v>
      </c>
    </row>
    <row r="9" spans="1:20" ht="16.5" thickBot="1" x14ac:dyDescent="0.3">
      <c r="E9" s="2">
        <v>5</v>
      </c>
      <c r="F9" s="4" t="s">
        <v>8</v>
      </c>
      <c r="G9" s="4" t="s">
        <v>9</v>
      </c>
    </row>
    <row r="10" spans="1:20" ht="16.5" thickBot="1" x14ac:dyDescent="0.3">
      <c r="E10" s="2">
        <v>6</v>
      </c>
      <c r="F10" s="4" t="s">
        <v>10</v>
      </c>
      <c r="G10" s="4" t="s">
        <v>11</v>
      </c>
    </row>
    <row r="11" spans="1:20" ht="16.5" thickBot="1" x14ac:dyDescent="0.3">
      <c r="E11" s="2">
        <v>7</v>
      </c>
      <c r="F11" s="4" t="s">
        <v>12</v>
      </c>
      <c r="G11" s="4" t="s">
        <v>13</v>
      </c>
    </row>
    <row r="12" spans="1:20" ht="16.5" thickBot="1" x14ac:dyDescent="0.3">
      <c r="E12" s="2">
        <v>8</v>
      </c>
      <c r="F12" s="4" t="s">
        <v>14</v>
      </c>
      <c r="G12" s="4" t="s">
        <v>15</v>
      </c>
    </row>
    <row r="13" spans="1:20" ht="16.5" thickBot="1" x14ac:dyDescent="0.3">
      <c r="E13" s="2">
        <v>9</v>
      </c>
      <c r="F13" s="4" t="s">
        <v>16</v>
      </c>
      <c r="G13" s="4" t="s">
        <v>17</v>
      </c>
    </row>
    <row r="14" spans="1:20" ht="16.5" thickBot="1" x14ac:dyDescent="0.3">
      <c r="E14" s="2">
        <v>10</v>
      </c>
      <c r="F14" s="4" t="s">
        <v>18</v>
      </c>
      <c r="G14" s="4" t="s">
        <v>19</v>
      </c>
    </row>
    <row r="15" spans="1:20" ht="16.5" thickBot="1" x14ac:dyDescent="0.3">
      <c r="E15" s="2">
        <v>11</v>
      </c>
      <c r="F15" s="4" t="s">
        <v>20</v>
      </c>
      <c r="G15" s="4" t="s">
        <v>21</v>
      </c>
    </row>
    <row r="16" spans="1:20" ht="16.5" thickBot="1" x14ac:dyDescent="0.3">
      <c r="E16" s="2">
        <v>12</v>
      </c>
      <c r="F16" s="4" t="s">
        <v>22</v>
      </c>
      <c r="G16" s="4" t="s">
        <v>23</v>
      </c>
    </row>
    <row r="17" spans="5:7" ht="16.5" thickBot="1" x14ac:dyDescent="0.3">
      <c r="E17" s="2">
        <v>13</v>
      </c>
      <c r="F17" s="4" t="s">
        <v>24</v>
      </c>
      <c r="G17" s="4" t="s">
        <v>11</v>
      </c>
    </row>
    <row r="18" spans="5:7" ht="16.5" thickBot="1" x14ac:dyDescent="0.3">
      <c r="E18" s="2">
        <v>14</v>
      </c>
      <c r="F18" s="4" t="s">
        <v>25</v>
      </c>
      <c r="G18" s="4" t="s">
        <v>26</v>
      </c>
    </row>
    <row r="19" spans="5:7" ht="16.5" thickBot="1" x14ac:dyDescent="0.3">
      <c r="E19" s="2">
        <v>15</v>
      </c>
      <c r="F19" s="4" t="s">
        <v>27</v>
      </c>
      <c r="G19" s="4" t="s">
        <v>11</v>
      </c>
    </row>
    <row r="20" spans="5:7" ht="16.5" thickBot="1" x14ac:dyDescent="0.3">
      <c r="E20" s="2">
        <v>16</v>
      </c>
      <c r="F20" s="4" t="s">
        <v>28</v>
      </c>
      <c r="G20" s="4" t="s">
        <v>1</v>
      </c>
    </row>
    <row r="21" spans="5:7" ht="16.5" thickBot="1" x14ac:dyDescent="0.3">
      <c r="E21" s="2">
        <v>17</v>
      </c>
      <c r="F21" s="4" t="s">
        <v>29</v>
      </c>
      <c r="G21" s="4" t="s">
        <v>30</v>
      </c>
    </row>
    <row r="22" spans="5:7" ht="16.5" thickBot="1" x14ac:dyDescent="0.3">
      <c r="E22" s="2">
        <v>18</v>
      </c>
      <c r="F22" s="4" t="s">
        <v>31</v>
      </c>
      <c r="G22" s="4" t="s">
        <v>32</v>
      </c>
    </row>
    <row r="23" spans="5:7" ht="16.5" thickBot="1" x14ac:dyDescent="0.3">
      <c r="E23" s="2">
        <v>19</v>
      </c>
      <c r="F23" s="4" t="s">
        <v>33</v>
      </c>
      <c r="G23" s="4" t="s">
        <v>34</v>
      </c>
    </row>
    <row r="24" spans="5:7" ht="16.5" thickBot="1" x14ac:dyDescent="0.3">
      <c r="E24" s="2">
        <v>20</v>
      </c>
      <c r="F24" s="4" t="s">
        <v>35</v>
      </c>
      <c r="G24" s="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Centre d'appel a main</vt:lpstr>
      <vt:lpstr>Centre d'appel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Bekkar Khaled</dc:creator>
  <cp:lastModifiedBy>Bekkar Khaled</cp:lastModifiedBy>
  <dcterms:created xsi:type="dcterms:W3CDTF">2018-11-20T18:54:18Z</dcterms:created>
  <dcterms:modified xsi:type="dcterms:W3CDTF">2018-11-22T11:32:10Z</dcterms:modified>
</cp:coreProperties>
</file>