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7520" windowHeight="9975" activeTab="4"/>
  </bookViews>
  <sheets>
    <sheet name="LMD1" sheetId="1" r:id="rId1"/>
    <sheet name="LMD2" sheetId="2" r:id="rId2"/>
    <sheet name="LMD3" sheetId="3" r:id="rId3"/>
    <sheet name="M1 Gi" sheetId="4" r:id="rId4"/>
    <sheet name="M2 Gi" sheetId="5" r:id="rId5"/>
  </sheets>
  <definedNames>
    <definedName name="_GoBack" localSheetId="2">'LMD3'!$H$6</definedName>
  </definedNames>
  <calcPr calcId="124519"/>
</workbook>
</file>

<file path=xl/calcChain.xml><?xml version="1.0" encoding="utf-8"?>
<calcChain xmlns="http://schemas.openxmlformats.org/spreadsheetml/2006/main">
  <c r="O24" i="1"/>
  <c r="O16"/>
  <c r="O24" i="2"/>
  <c r="O27" i="4"/>
  <c r="V19" i="5" l="1"/>
  <c r="J20"/>
  <c r="J19"/>
  <c r="J18"/>
  <c r="J17"/>
  <c r="J16"/>
  <c r="J15"/>
  <c r="J32" i="4"/>
  <c r="J33"/>
  <c r="J34"/>
  <c r="J35"/>
  <c r="J31"/>
  <c r="J28"/>
  <c r="J27"/>
  <c r="J26"/>
  <c r="J25"/>
  <c r="J24"/>
  <c r="J23"/>
  <c r="J22"/>
  <c r="J21"/>
  <c r="J20"/>
  <c r="J19"/>
  <c r="J17"/>
  <c r="J15"/>
  <c r="L20" i="5"/>
  <c r="O20" s="1"/>
  <c r="L17"/>
  <c r="L15"/>
  <c r="O15" s="1"/>
  <c r="L33" i="4"/>
  <c r="L30"/>
  <c r="L28"/>
  <c r="L27"/>
  <c r="L24"/>
  <c r="L21"/>
  <c r="L19"/>
  <c r="L17"/>
  <c r="L15"/>
  <c r="O15" l="1"/>
  <c r="L30" i="1"/>
  <c r="L22"/>
  <c r="J16" i="3" l="1"/>
  <c r="J17"/>
  <c r="J18"/>
  <c r="J19"/>
  <c r="J20"/>
  <c r="J21"/>
  <c r="J22"/>
  <c r="J23"/>
  <c r="M23" s="1"/>
  <c r="J15"/>
  <c r="L22" i="2"/>
  <c r="J17"/>
  <c r="J18"/>
  <c r="J19"/>
  <c r="J20"/>
  <c r="J21"/>
  <c r="J22"/>
  <c r="J23"/>
  <c r="J24"/>
  <c r="J25"/>
  <c r="J26"/>
  <c r="J27"/>
  <c r="J28"/>
  <c r="J29"/>
  <c r="J30"/>
  <c r="M30" s="1"/>
  <c r="J16"/>
  <c r="J17" i="1"/>
  <c r="J18"/>
  <c r="J19"/>
  <c r="J20"/>
  <c r="J21"/>
  <c r="J22"/>
  <c r="J23"/>
  <c r="J24"/>
  <c r="J25"/>
  <c r="J26"/>
  <c r="J27"/>
  <c r="J28"/>
  <c r="J29"/>
  <c r="J30"/>
  <c r="J31"/>
  <c r="J32"/>
  <c r="J16"/>
  <c r="L16"/>
  <c r="L19"/>
  <c r="M22"/>
  <c r="L24"/>
  <c r="L27"/>
  <c r="M27" l="1"/>
  <c r="M22" i="2"/>
  <c r="M24" i="1"/>
  <c r="M19"/>
  <c r="M16"/>
  <c r="L23" i="3"/>
  <c r="L21"/>
  <c r="M21" s="1"/>
  <c r="L18"/>
  <c r="M18" s="1"/>
  <c r="L15"/>
  <c r="M15" s="1"/>
  <c r="L30" i="2"/>
  <c r="L27"/>
  <c r="M27" s="1"/>
  <c r="L24"/>
  <c r="M24" s="1"/>
  <c r="L19"/>
  <c r="M19" s="1"/>
  <c r="L16"/>
  <c r="M16" s="1"/>
  <c r="D33" i="1" l="1"/>
  <c r="O16" i="2"/>
  <c r="O21" i="3"/>
  <c r="O15"/>
  <c r="D24" l="1"/>
  <c r="D31" i="2"/>
</calcChain>
</file>

<file path=xl/sharedStrings.xml><?xml version="1.0" encoding="utf-8"?>
<sst xmlns="http://schemas.openxmlformats.org/spreadsheetml/2006/main" count="428" uniqueCount="130">
  <si>
    <t>Semestres</t>
  </si>
  <si>
    <t>Unités d’Enseignement  (U.E)</t>
  </si>
  <si>
    <t>Matière(s) constitutive(s) de l’unité d’enseignement</t>
  </si>
  <si>
    <t>Résultats obtenus</t>
  </si>
  <si>
    <t>Nature</t>
  </si>
  <si>
    <t>Code et intitulé</t>
  </si>
  <si>
    <t>Crédits</t>
  </si>
  <si>
    <t>Requis</t>
  </si>
  <si>
    <t>Coef.</t>
  </si>
  <si>
    <t>Intitulé(s)</t>
  </si>
  <si>
    <t>Crédits        Requis</t>
  </si>
  <si>
    <t>Matières</t>
  </si>
  <si>
    <t>U.E</t>
  </si>
  <si>
    <t>Semestre</t>
  </si>
  <si>
    <t>Note</t>
  </si>
  <si>
    <t>Session</t>
  </si>
  <si>
    <t>Semestre 1</t>
  </si>
  <si>
    <t>U.E.F</t>
  </si>
  <si>
    <t>Unité d'enseignement fondamentale</t>
  </si>
  <si>
    <t>Algebre1</t>
  </si>
  <si>
    <t>S1</t>
  </si>
  <si>
    <t>Analyse1</t>
  </si>
  <si>
    <t>U.E.D</t>
  </si>
  <si>
    <t>Unité d'enseignement découverte</t>
  </si>
  <si>
    <t>Chimie</t>
  </si>
  <si>
    <t>Electricité</t>
  </si>
  <si>
    <t>Mécanique</t>
  </si>
  <si>
    <t>U.E.M</t>
  </si>
  <si>
    <t>Unité d'enseignement méthodologique</t>
  </si>
  <si>
    <t>Technique d’expression</t>
  </si>
  <si>
    <t>TP Bureautique</t>
  </si>
  <si>
    <t>Semestre 2</t>
  </si>
  <si>
    <t>Algèbre 2</t>
  </si>
  <si>
    <t>Analyse2</t>
  </si>
  <si>
    <t>Statistique Descriptive</t>
  </si>
  <si>
    <t>Informatique2</t>
  </si>
  <si>
    <t>Structure Machine</t>
  </si>
  <si>
    <t>Anglais</t>
  </si>
  <si>
    <t>Histoire des sciences</t>
  </si>
  <si>
    <t>Technique web</t>
  </si>
  <si>
    <t>Semestre 3</t>
  </si>
  <si>
    <t>Algorithmique</t>
  </si>
  <si>
    <t>Architecture / Ordinateur</t>
  </si>
  <si>
    <t>Système d’information</t>
  </si>
  <si>
    <t>Analyse Numérique</t>
  </si>
  <si>
    <t>Logique Mathématiques</t>
  </si>
  <si>
    <t>Probabilité Statistiques</t>
  </si>
  <si>
    <t>I-T-Management</t>
  </si>
  <si>
    <t>Semestre 4</t>
  </si>
  <si>
    <t>Algorithmique 2</t>
  </si>
  <si>
    <t>Base des données</t>
  </si>
  <si>
    <t>Système d’Exploitation 1</t>
  </si>
  <si>
    <t>Génie Logiciel</t>
  </si>
  <si>
    <t>Programmation Linéaire</t>
  </si>
  <si>
    <t xml:space="preserve">Théorie des Langages </t>
  </si>
  <si>
    <t>Anglais 2</t>
  </si>
  <si>
    <t>Semestre 5</t>
  </si>
  <si>
    <t>Compilation</t>
  </si>
  <si>
    <t>Réseaux</t>
  </si>
  <si>
    <t>Système d’Exploitation 2</t>
  </si>
  <si>
    <t>Programmation Logiques</t>
  </si>
  <si>
    <t>Théorie des Graphes</t>
  </si>
  <si>
    <t>Semestre 6</t>
  </si>
  <si>
    <t>Project Fin d’Etudes</t>
  </si>
  <si>
    <t xml:space="preserve">REPUBLIQUE ALGERIENNE </t>
  </si>
  <si>
    <t xml:space="preserve">MINISTERE DE L’ENSEIGNEMENT SUPERIEUR   </t>
  </si>
  <si>
    <t>DEMOCRATIQUE ET POPULAIRE</t>
  </si>
  <si>
    <t>ET DE LA RECHERCHE SCIENTIFIQUE</t>
  </si>
  <si>
    <r>
      <t xml:space="preserve">Etablissement : </t>
    </r>
    <r>
      <rPr>
        <sz val="11"/>
        <color theme="1"/>
        <rFont val="Times New Roman"/>
        <family val="1"/>
      </rPr>
      <t>Université Ibn Khaldoun Tiaret</t>
    </r>
  </si>
  <si>
    <r>
      <t>Faculté / Institut :</t>
    </r>
    <r>
      <rPr>
        <sz val="11"/>
        <color theme="1"/>
        <rFont val="Times New Roman"/>
        <family val="1"/>
      </rPr>
      <t xml:space="preserve"> Faculté des Mathématiques   et de l’Informatique  </t>
    </r>
  </si>
  <si>
    <r>
      <t>Département </t>
    </r>
    <r>
      <rPr>
        <sz val="11"/>
        <color theme="1"/>
        <rFont val="Times New Roman"/>
        <family val="1"/>
      </rPr>
      <t>: Informatique</t>
    </r>
  </si>
  <si>
    <t>RELEVE DE NOTES</t>
  </si>
  <si>
    <t>Moyenne annuelle :</t>
  </si>
  <si>
    <t>Crédits Requis</t>
  </si>
  <si>
    <t>Coef</t>
  </si>
  <si>
    <t>/20</t>
  </si>
  <si>
    <t>Unité d'enseignement Transversale</t>
  </si>
  <si>
    <t>Anglais Premier Niveau</t>
  </si>
  <si>
    <t xml:space="preserve">Simulation à évènement discret </t>
  </si>
  <si>
    <t>Anglais Niveau 2</t>
  </si>
  <si>
    <t>Web Services</t>
  </si>
  <si>
    <t>Gestion des projets Informatique</t>
  </si>
  <si>
    <t xml:space="preserve">Recherche Bibliographique </t>
  </si>
  <si>
    <t>Projet de Fin d’Etudes</t>
  </si>
  <si>
    <t>Total des crédits cumulés dans le cursus: 120</t>
  </si>
  <si>
    <t>Vision Artificielle</t>
  </si>
  <si>
    <r>
      <t xml:space="preserve">Décision : </t>
    </r>
    <r>
      <rPr>
        <b/>
        <sz val="16"/>
        <color theme="1"/>
        <rFont val="Times New Roman"/>
        <family val="1"/>
      </rPr>
      <t>Admis /session1</t>
    </r>
  </si>
  <si>
    <t xml:space="preserve">Développement d'Interface Graphique </t>
  </si>
  <si>
    <t>S2</t>
  </si>
  <si>
    <t>Bases de données avancées</t>
  </si>
  <si>
    <t>Architecture  et programmation paralléle</t>
  </si>
  <si>
    <t>Programmation fonctionnelle</t>
  </si>
  <si>
    <r>
      <t xml:space="preserve">Décision : </t>
    </r>
    <r>
      <rPr>
        <b/>
        <sz val="16"/>
        <color theme="1"/>
        <rFont val="Times New Roman"/>
        <family val="1"/>
      </rPr>
      <t>Admis /Session2</t>
    </r>
  </si>
  <si>
    <t>U.E.T</t>
  </si>
  <si>
    <t>Logique pour intelligence artificielle</t>
  </si>
  <si>
    <t>Système à Base de Connaissances</t>
  </si>
  <si>
    <t xml:space="preserve">Méthodes Formelles et outils de vérification </t>
  </si>
  <si>
    <t xml:space="preserve">Méthodes et Outils de Modélisation </t>
  </si>
  <si>
    <t xml:space="preserve">Application des graphes à la recherche opérationnelle  </t>
  </si>
  <si>
    <t>Optimisation en recherche opérationnelle</t>
  </si>
  <si>
    <t>Unité d'enseignement Transversales</t>
  </si>
  <si>
    <t>Unité d'enseignement Decouverte</t>
  </si>
  <si>
    <t>Unité d'enseignement Fondamentale</t>
  </si>
  <si>
    <t>Ergonomie Web</t>
  </si>
  <si>
    <t xml:space="preserve">Ontologie et Web Sémantique </t>
  </si>
  <si>
    <t>Unité d'enseignement Méthodologie</t>
  </si>
  <si>
    <t>Modèles Mathématiques du Traitement de Signale</t>
  </si>
  <si>
    <t xml:space="preserve">Traitement et analyse des images </t>
  </si>
  <si>
    <t>Moyenne annuelle :/</t>
  </si>
  <si>
    <t>Unité Projet Fin d’études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</si>
  <si>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>+ S</t>
    </r>
    <r>
      <rPr>
        <b/>
        <vertAlign val="subscript"/>
        <sz val="10"/>
        <color theme="1"/>
        <rFont val="Times New Roman"/>
        <family val="1"/>
      </rPr>
      <t>4</t>
    </r>
    <r>
      <rPr>
        <b/>
        <sz val="10"/>
        <color theme="1"/>
        <rFont val="Times New Roman"/>
        <family val="1"/>
      </rPr>
      <t>) :</t>
    </r>
    <r>
      <rPr>
        <b/>
        <sz val="14"/>
        <color theme="1"/>
        <rFont val="Times New Roman"/>
        <family val="1"/>
      </rPr>
      <t>60</t>
    </r>
  </si>
  <si>
    <t>E_Learning</t>
  </si>
  <si>
    <t>Réseaux et Télécoms</t>
  </si>
  <si>
    <t>Micro Controleurs</t>
  </si>
  <si>
    <r>
      <t xml:space="preserve">Décision : </t>
    </r>
    <r>
      <rPr>
        <b/>
        <sz val="16"/>
        <color theme="1"/>
        <rFont val="Times New Roman"/>
        <family val="1"/>
      </rPr>
      <t>Admis /session2</t>
    </r>
  </si>
  <si>
    <t>Parallélisme et Clustring</t>
  </si>
  <si>
    <t>Systèmes Temps Réel</t>
  </si>
  <si>
    <t>Controle de Communication des Systèmes Industriels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</si>
  <si>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) :</t>
    </r>
    <r>
      <rPr>
        <b/>
        <sz val="14"/>
        <color theme="1"/>
        <rFont val="Times New Roman"/>
        <family val="1"/>
      </rPr>
      <t>……………..</t>
    </r>
  </si>
  <si>
    <t>Total des crédits cumulés dans le cursus: …………………………..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</si>
  <si>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5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6</t>
    </r>
    <r>
      <rPr>
        <b/>
        <sz val="10"/>
        <color theme="1"/>
        <rFont val="Times New Roman"/>
        <family val="1"/>
      </rPr>
      <t>) :</t>
    </r>
    <r>
      <rPr>
        <b/>
        <sz val="14"/>
        <color theme="1"/>
        <rFont val="Times New Roman"/>
        <family val="1"/>
      </rPr>
      <t>………….</t>
    </r>
  </si>
  <si>
    <t>Total des crédits cumulés dans le cursus: ………………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</si>
  <si>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>+ S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) :</t>
    </r>
    <r>
      <rPr>
        <b/>
        <sz val="14"/>
        <color theme="1"/>
        <rFont val="Times New Roman"/>
        <family val="1"/>
      </rPr>
      <t>…………..</t>
    </r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</si>
  <si>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4</t>
    </r>
    <r>
      <rPr>
        <b/>
        <sz val="10"/>
        <color theme="1"/>
        <rFont val="Times New Roman"/>
        <family val="1"/>
      </rPr>
      <t>) :</t>
    </r>
    <r>
      <rPr>
        <b/>
        <sz val="14"/>
        <color theme="1"/>
        <rFont val="Times New Roman"/>
        <family val="1"/>
      </rPr>
      <t>…………</t>
    </r>
  </si>
  <si>
    <t>Total des crédits cumulés dans le cursus: …………….</t>
  </si>
  <si>
    <t>Le Doyen </t>
  </si>
  <si>
    <t>Le chef de Département</t>
  </si>
  <si>
    <t>Tiaret le :……………………..</t>
  </si>
  <si>
    <t>Tiaret le :……………………….</t>
  </si>
  <si>
    <t>Tiaret le :………………………………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</si>
</sst>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5"/>
      <color theme="1"/>
      <name val="Times New Roman"/>
      <family val="1"/>
    </font>
    <font>
      <b/>
      <sz val="16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5" fillId="0" borderId="0" xfId="0" applyFont="1"/>
    <xf numFmtId="0" fontId="0" fillId="0" borderId="0" xfId="0" applyFont="1"/>
    <xf numFmtId="2" fontId="1" fillId="0" borderId="4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8" fillId="0" borderId="0" xfId="0" applyFont="1"/>
    <xf numFmtId="2" fontId="0" fillId="0" borderId="0" xfId="0" applyNumberFormat="1"/>
    <xf numFmtId="2" fontId="8" fillId="0" borderId="0" xfId="0" applyNumberFormat="1" applyFont="1"/>
    <xf numFmtId="2" fontId="0" fillId="0" borderId="0" xfId="0" applyNumberFormat="1" applyBorder="1"/>
    <xf numFmtId="2" fontId="2" fillId="0" borderId="0" xfId="0" applyNumberFormat="1" applyFont="1" applyBorder="1" applyAlignment="1">
      <alignment horizontal="center" vertical="top" wrapText="1"/>
    </xf>
    <xf numFmtId="0" fontId="9" fillId="0" borderId="0" xfId="0" applyFont="1"/>
    <xf numFmtId="0" fontId="3" fillId="0" borderId="0" xfId="0" applyFont="1" applyAlignment="1">
      <alignment horizontal="left" indent="15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9" fillId="0" borderId="6" xfId="0" applyFont="1" applyBorder="1"/>
    <xf numFmtId="0" fontId="0" fillId="0" borderId="6" xfId="0" applyBorder="1"/>
    <xf numFmtId="2" fontId="0" fillId="0" borderId="6" xfId="0" applyNumberFormat="1" applyBorder="1"/>
    <xf numFmtId="0" fontId="4" fillId="0" borderId="0" xfId="0" applyFont="1"/>
    <xf numFmtId="0" fontId="7" fillId="0" borderId="5" xfId="0" applyFont="1" applyBorder="1" applyAlignment="1">
      <alignment horizontal="center" vertical="top" wrapText="1"/>
    </xf>
    <xf numFmtId="0" fontId="0" fillId="0" borderId="6" xfId="0" applyFont="1" applyBorder="1"/>
    <xf numFmtId="0" fontId="8" fillId="0" borderId="0" xfId="0" applyFont="1" applyBorder="1"/>
    <xf numFmtId="0" fontId="4" fillId="0" borderId="0" xfId="0" applyFont="1" applyBorder="1" applyAlignment="1">
      <alignment wrapText="1"/>
    </xf>
    <xf numFmtId="4" fontId="5" fillId="0" borderId="0" xfId="0" applyNumberFormat="1" applyFont="1"/>
    <xf numFmtId="2" fontId="5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vertical="top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textRotation="90" wrapText="1"/>
    </xf>
    <xf numFmtId="0" fontId="7" fillId="0" borderId="0" xfId="0" applyFont="1" applyBorder="1" applyAlignment="1">
      <alignment wrapText="1"/>
    </xf>
    <xf numFmtId="2" fontId="1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6" fillId="0" borderId="0" xfId="0" applyFont="1"/>
    <xf numFmtId="2" fontId="7" fillId="0" borderId="0" xfId="0" applyNumberFormat="1" applyFont="1"/>
    <xf numFmtId="2" fontId="6" fillId="0" borderId="0" xfId="0" applyNumberFormat="1" applyFont="1"/>
    <xf numFmtId="0" fontId="18" fillId="0" borderId="0" xfId="0" applyFont="1"/>
    <xf numFmtId="2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8" fillId="0" borderId="0" xfId="0" applyFont="1" applyBorder="1" applyAlignment="1"/>
    <xf numFmtId="0" fontId="4" fillId="0" borderId="0" xfId="0" applyFont="1" applyBorder="1" applyAlignment="1"/>
    <xf numFmtId="2" fontId="10" fillId="0" borderId="0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textRotation="90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textRotation="90" wrapText="1"/>
    </xf>
    <xf numFmtId="1" fontId="1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vertical="center" wrapText="1"/>
    </xf>
    <xf numFmtId="2" fontId="4" fillId="0" borderId="7" xfId="0" applyNumberFormat="1" applyFont="1" applyBorder="1" applyAlignment="1">
      <alignment horizontal="center" vertical="center" textRotation="90" wrapText="1"/>
    </xf>
    <xf numFmtId="2" fontId="4" fillId="0" borderId="7" xfId="0" applyNumberFormat="1" applyFont="1" applyBorder="1" applyAlignment="1">
      <alignment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right" vertical="center" textRotation="90" wrapText="1"/>
    </xf>
    <xf numFmtId="0" fontId="9" fillId="0" borderId="7" xfId="0" applyFont="1" applyBorder="1" applyAlignment="1">
      <alignment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1</xdr:col>
      <xdr:colOff>571500</xdr:colOff>
      <xdr:row>5</xdr:row>
      <xdr:rowOff>85725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00050"/>
          <a:ext cx="495300" cy="638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6</xdr:row>
      <xdr:rowOff>95250</xdr:rowOff>
    </xdr:from>
    <xdr:to>
      <xdr:col>17</xdr:col>
      <xdr:colOff>38100</xdr:colOff>
      <xdr:row>11</xdr:row>
      <xdr:rowOff>9525</xdr:rowOff>
    </xdr:to>
    <xdr:sp macro="" textlink="">
      <xdr:nvSpPr>
        <xdr:cNvPr id="4" name="ZoneTexte 3"/>
        <xdr:cNvSpPr txBox="1"/>
      </xdr:nvSpPr>
      <xdr:spPr>
        <a:xfrm>
          <a:off x="28575" y="1247775"/>
          <a:ext cx="891540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2006/2007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......................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...........................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:............................. 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.....................................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  .......................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Domaine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Mathématiques  et Informatique	</a:t>
          </a:r>
          <a:r>
            <a:rPr lang="fr-FR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F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ilière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:/             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Spécialité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:/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Diplôme  préparé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	Licence      (Académique)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419100</xdr:colOff>
      <xdr:row>6</xdr:row>
      <xdr:rowOff>20700</xdr:rowOff>
    </xdr:to>
    <xdr:pic>
      <xdr:nvPicPr>
        <xdr:cNvPr id="1025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00050"/>
          <a:ext cx="914400" cy="773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17</xdr:col>
      <xdr:colOff>19050</xdr:colOff>
      <xdr:row>9</xdr:row>
      <xdr:rowOff>180975</xdr:rowOff>
    </xdr:to>
    <xdr:sp macro="" textlink="">
      <xdr:nvSpPr>
        <xdr:cNvPr id="3" name="ZoneTexte 2"/>
        <xdr:cNvSpPr txBox="1"/>
      </xdr:nvSpPr>
      <xdr:spPr>
        <a:xfrm>
          <a:off x="0" y="1152525"/>
          <a:ext cx="89249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2007/2008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......................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.......................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 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..................................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  .......................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Domaine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Mathématiques  et Informatique	</a:t>
          </a:r>
          <a:r>
            <a:rPr lang="fr-FR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F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ilière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:Informatique     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Spécialité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:/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Diplôme  préparé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	Licence      (Académique)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2</xdr:row>
      <xdr:rowOff>19050</xdr:rowOff>
    </xdr:from>
    <xdr:to>
      <xdr:col>2</xdr:col>
      <xdr:colOff>238124</xdr:colOff>
      <xdr:row>5</xdr:row>
      <xdr:rowOff>85725</xdr:rowOff>
    </xdr:to>
    <xdr:pic>
      <xdr:nvPicPr>
        <xdr:cNvPr id="204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299" y="361950"/>
          <a:ext cx="790575" cy="638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6</xdr:row>
      <xdr:rowOff>38100</xdr:rowOff>
    </xdr:from>
    <xdr:to>
      <xdr:col>16</xdr:col>
      <xdr:colOff>419100</xdr:colOff>
      <xdr:row>9</xdr:row>
      <xdr:rowOff>228600</xdr:rowOff>
    </xdr:to>
    <xdr:sp macro="" textlink="">
      <xdr:nvSpPr>
        <xdr:cNvPr id="3" name="ZoneTexte 2"/>
        <xdr:cNvSpPr txBox="1"/>
      </xdr:nvSpPr>
      <xdr:spPr>
        <a:xfrm>
          <a:off x="47625" y="1247775"/>
          <a:ext cx="93726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2008/2009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....................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......................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...........................    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 ..........................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Domaine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Mathématiques  et Informatique	</a:t>
          </a:r>
          <a:r>
            <a:rPr lang="fr-FR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F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ilière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:Informatique     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Spécialité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:Informatique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Diplôme  préparé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	Licence      (Académique)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19050</xdr:colOff>
      <xdr:row>5</xdr:row>
      <xdr:rowOff>85725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323850"/>
          <a:ext cx="552450" cy="561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5</xdr:row>
      <xdr:rowOff>85724</xdr:rowOff>
    </xdr:from>
    <xdr:to>
      <xdr:col>16</xdr:col>
      <xdr:colOff>552450</xdr:colOff>
      <xdr:row>9</xdr:row>
      <xdr:rowOff>104774</xdr:rowOff>
    </xdr:to>
    <xdr:sp macro="" textlink="">
      <xdr:nvSpPr>
        <xdr:cNvPr id="6" name="ZoneTexte 5"/>
        <xdr:cNvSpPr txBox="1"/>
      </xdr:nvSpPr>
      <xdr:spPr>
        <a:xfrm>
          <a:off x="47625" y="885824"/>
          <a:ext cx="88201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2009/2010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.....................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............................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 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...........................................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  ...........................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    F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 :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Informatique     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 :Génie Informatique      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 :   Master  (Académique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19050</xdr:colOff>
      <xdr:row>5</xdr:row>
      <xdr:rowOff>85725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323850"/>
          <a:ext cx="571500" cy="561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104775</xdr:rowOff>
    </xdr:from>
    <xdr:to>
      <xdr:col>16</xdr:col>
      <xdr:colOff>609600</xdr:colOff>
      <xdr:row>10</xdr:row>
      <xdr:rowOff>0</xdr:rowOff>
    </xdr:to>
    <xdr:sp macro="" textlink="">
      <xdr:nvSpPr>
        <xdr:cNvPr id="6" name="ZoneTexte 5"/>
        <xdr:cNvSpPr txBox="1"/>
      </xdr:nvSpPr>
      <xdr:spPr>
        <a:xfrm>
          <a:off x="0" y="904875"/>
          <a:ext cx="8839200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2010/2011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...................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................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 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...................................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  ................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	F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 :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Informatique     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 :Génie Informatique      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 :   Master  (Académique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5"/>
  <sheetViews>
    <sheetView topLeftCell="A16" workbookViewId="0">
      <selection activeCell="H42" sqref="H42"/>
    </sheetView>
  </sheetViews>
  <sheetFormatPr baseColWidth="10" defaultRowHeight="12.75"/>
  <cols>
    <col min="1" max="1" width="2.5703125" style="7" customWidth="1"/>
    <col min="2" max="2" width="6.42578125" style="7" customWidth="1"/>
    <col min="3" max="3" width="13.7109375" style="7" customWidth="1"/>
    <col min="4" max="4" width="6.7109375" style="7" customWidth="1"/>
    <col min="5" max="5" width="4.28515625" style="7" customWidth="1"/>
    <col min="6" max="6" width="19.42578125" style="7" customWidth="1"/>
    <col min="7" max="7" width="6.7109375" style="7" customWidth="1"/>
    <col min="8" max="8" width="5" style="7" customWidth="1"/>
    <col min="9" max="9" width="6.5703125" style="7" customWidth="1"/>
    <col min="10" max="10" width="6.85546875" style="7" customWidth="1"/>
    <col min="11" max="11" width="12.7109375" style="7" customWidth="1"/>
    <col min="12" max="12" width="7.28515625" style="7" customWidth="1"/>
    <col min="13" max="13" width="8" style="7" customWidth="1"/>
    <col min="14" max="14" width="9.140625" style="7" customWidth="1"/>
    <col min="15" max="15" width="5.42578125" style="7" customWidth="1"/>
    <col min="16" max="16" width="6.7109375" style="7" customWidth="1"/>
    <col min="17" max="17" width="6.85546875" style="7" customWidth="1"/>
    <col min="18" max="16384" width="11.42578125" style="7"/>
  </cols>
  <sheetData>
    <row r="1" spans="1:17" s="2" customFormat="1" ht="15">
      <c r="A1" s="12" t="s">
        <v>64</v>
      </c>
      <c r="B1"/>
      <c r="C1"/>
      <c r="D1"/>
      <c r="E1"/>
      <c r="F1"/>
      <c r="G1"/>
      <c r="H1"/>
      <c r="I1"/>
      <c r="J1"/>
      <c r="K1"/>
      <c r="L1" s="12" t="s">
        <v>65</v>
      </c>
    </row>
    <row r="2" spans="1:17" s="2" customFormat="1" ht="15">
      <c r="A2" s="19" t="s">
        <v>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19" t="s">
        <v>67</v>
      </c>
      <c r="M2" s="20"/>
      <c r="N2" s="24"/>
      <c r="O2" s="24"/>
      <c r="P2" s="24"/>
      <c r="Q2" s="24"/>
    </row>
    <row r="3" spans="1:17" s="2" customFormat="1" ht="15">
      <c r="A3" s="13" t="s">
        <v>68</v>
      </c>
      <c r="B3"/>
      <c r="C3"/>
      <c r="D3"/>
      <c r="E3"/>
      <c r="F3"/>
      <c r="G3"/>
      <c r="H3"/>
      <c r="I3"/>
      <c r="J3"/>
      <c r="K3"/>
      <c r="L3"/>
      <c r="M3"/>
    </row>
    <row r="4" spans="1:17" s="2" customFormat="1" ht="15">
      <c r="A4" s="13" t="s">
        <v>69</v>
      </c>
      <c r="B4"/>
      <c r="C4"/>
      <c r="D4"/>
      <c r="E4"/>
      <c r="F4"/>
      <c r="G4"/>
      <c r="H4"/>
      <c r="I4"/>
      <c r="J4"/>
      <c r="K4"/>
      <c r="L4"/>
      <c r="M4"/>
    </row>
    <row r="5" spans="1:17" s="2" customFormat="1" ht="15">
      <c r="A5" s="13" t="s">
        <v>70</v>
      </c>
      <c r="B5"/>
      <c r="C5"/>
      <c r="D5"/>
      <c r="E5"/>
      <c r="F5"/>
      <c r="G5"/>
      <c r="H5"/>
      <c r="I5"/>
      <c r="J5"/>
      <c r="K5"/>
      <c r="L5"/>
      <c r="M5"/>
    </row>
    <row r="6" spans="1:17" s="2" customFormat="1" ht="15.75">
      <c r="A6" s="14"/>
      <c r="B6"/>
      <c r="C6"/>
      <c r="D6"/>
      <c r="E6"/>
      <c r="F6"/>
      <c r="G6"/>
      <c r="H6" s="16" t="s">
        <v>71</v>
      </c>
      <c r="I6"/>
      <c r="J6"/>
      <c r="K6"/>
      <c r="L6"/>
      <c r="M6"/>
    </row>
    <row r="7" spans="1:17" ht="9.75" customHeight="1"/>
    <row r="9" spans="1:17" ht="21" customHeight="1"/>
    <row r="11" spans="1:17" ht="12" customHeight="1" thickBot="1"/>
    <row r="12" spans="1:17" ht="26.25" customHeight="1" thickBot="1">
      <c r="A12" s="74" t="s">
        <v>0</v>
      </c>
      <c r="B12" s="72" t="s">
        <v>1</v>
      </c>
      <c r="C12" s="72"/>
      <c r="D12" s="72"/>
      <c r="E12" s="72"/>
      <c r="F12" s="76" t="s">
        <v>2</v>
      </c>
      <c r="G12" s="76"/>
      <c r="H12" s="76"/>
      <c r="I12" s="72" t="s">
        <v>3</v>
      </c>
      <c r="J12" s="72"/>
      <c r="K12" s="72"/>
      <c r="L12" s="72"/>
      <c r="M12" s="72"/>
      <c r="N12" s="72"/>
      <c r="O12" s="72"/>
      <c r="P12" s="72"/>
      <c r="Q12" s="72"/>
    </row>
    <row r="13" spans="1:17" ht="14.25" customHeight="1" thickBot="1">
      <c r="A13" s="74"/>
      <c r="B13" s="72" t="s">
        <v>4</v>
      </c>
      <c r="C13" s="72" t="s">
        <v>5</v>
      </c>
      <c r="D13" s="72" t="s">
        <v>73</v>
      </c>
      <c r="E13" s="72" t="s">
        <v>74</v>
      </c>
      <c r="F13" s="76" t="s">
        <v>9</v>
      </c>
      <c r="G13" s="76" t="s">
        <v>10</v>
      </c>
      <c r="H13" s="76" t="s">
        <v>74</v>
      </c>
      <c r="I13" s="72" t="s">
        <v>11</v>
      </c>
      <c r="J13" s="72"/>
      <c r="K13" s="72"/>
      <c r="L13" s="72" t="s">
        <v>12</v>
      </c>
      <c r="M13" s="72"/>
      <c r="N13" s="72"/>
      <c r="O13" s="72" t="s">
        <v>13</v>
      </c>
      <c r="P13" s="72"/>
      <c r="Q13" s="72"/>
    </row>
    <row r="14" spans="1:17" ht="1.5" customHeight="1" thickBot="1">
      <c r="A14" s="74"/>
      <c r="B14" s="72"/>
      <c r="C14" s="72"/>
      <c r="D14" s="72"/>
      <c r="E14" s="72"/>
      <c r="F14" s="76"/>
      <c r="G14" s="76"/>
      <c r="H14" s="76"/>
      <c r="I14" s="72"/>
      <c r="J14" s="72"/>
      <c r="K14" s="72"/>
      <c r="L14" s="72"/>
      <c r="M14" s="72"/>
      <c r="N14" s="72"/>
      <c r="O14" s="72"/>
      <c r="P14" s="72"/>
      <c r="Q14" s="72"/>
    </row>
    <row r="15" spans="1:17" ht="24.75" customHeight="1" thickBot="1">
      <c r="A15" s="74"/>
      <c r="B15" s="72"/>
      <c r="C15" s="72"/>
      <c r="D15" s="72"/>
      <c r="E15" s="72"/>
      <c r="F15" s="76"/>
      <c r="G15" s="76"/>
      <c r="H15" s="76"/>
      <c r="I15" s="46" t="s">
        <v>14</v>
      </c>
      <c r="J15" s="46" t="s">
        <v>6</v>
      </c>
      <c r="K15" s="46" t="s">
        <v>15</v>
      </c>
      <c r="L15" s="46" t="s">
        <v>14</v>
      </c>
      <c r="M15" s="46" t="s">
        <v>6</v>
      </c>
      <c r="N15" s="46" t="s">
        <v>15</v>
      </c>
      <c r="O15" s="46" t="s">
        <v>14</v>
      </c>
      <c r="P15" s="46" t="s">
        <v>6</v>
      </c>
      <c r="Q15" s="46" t="s">
        <v>15</v>
      </c>
    </row>
    <row r="16" spans="1:17" ht="13.5" thickBot="1">
      <c r="A16" s="74" t="s">
        <v>16</v>
      </c>
      <c r="B16" s="72" t="s">
        <v>17</v>
      </c>
      <c r="C16" s="72" t="s">
        <v>18</v>
      </c>
      <c r="D16" s="75">
        <v>15</v>
      </c>
      <c r="E16" s="75">
        <v>5</v>
      </c>
      <c r="F16" s="47" t="s">
        <v>19</v>
      </c>
      <c r="G16" s="47">
        <v>3</v>
      </c>
      <c r="H16" s="47">
        <v>1</v>
      </c>
      <c r="I16" s="42"/>
      <c r="J16" s="42">
        <f>IF(I16&gt;=10,G16,0)</f>
        <v>0</v>
      </c>
      <c r="K16" s="56" t="s">
        <v>88</v>
      </c>
      <c r="L16" s="73">
        <f>(I16*H16+I17*H17+I18*H18)/5</f>
        <v>0</v>
      </c>
      <c r="M16" s="77">
        <f>IF(L16&gt;=10,D16,J16+J17+J18)</f>
        <v>0</v>
      </c>
      <c r="N16" s="78" t="s">
        <v>88</v>
      </c>
      <c r="O16" s="73">
        <f>(L16*E16+L19*E19+L22*E22)/(E16+E19+E22)</f>
        <v>0</v>
      </c>
      <c r="P16" s="72">
        <v>30</v>
      </c>
      <c r="Q16" s="72" t="s">
        <v>88</v>
      </c>
    </row>
    <row r="17" spans="1:17" ht="18" customHeight="1" thickBot="1">
      <c r="A17" s="74"/>
      <c r="B17" s="72"/>
      <c r="C17" s="72"/>
      <c r="D17" s="75"/>
      <c r="E17" s="75"/>
      <c r="F17" s="47" t="s">
        <v>21</v>
      </c>
      <c r="G17" s="47">
        <v>6</v>
      </c>
      <c r="H17" s="47">
        <v>2</v>
      </c>
      <c r="I17" s="42"/>
      <c r="J17" s="55">
        <f t="shared" ref="J17:J32" si="0">IF(I17&gt;=10,G17,0)</f>
        <v>0</v>
      </c>
      <c r="K17" s="56" t="s">
        <v>88</v>
      </c>
      <c r="L17" s="73"/>
      <c r="M17" s="77"/>
      <c r="N17" s="79"/>
      <c r="O17" s="73"/>
      <c r="P17" s="72"/>
      <c r="Q17" s="72"/>
    </row>
    <row r="18" spans="1:17" ht="18" customHeight="1" thickBot="1">
      <c r="A18" s="74"/>
      <c r="B18" s="72"/>
      <c r="C18" s="72"/>
      <c r="D18" s="75"/>
      <c r="E18" s="75"/>
      <c r="F18" s="47" t="s">
        <v>41</v>
      </c>
      <c r="G18" s="47">
        <v>6</v>
      </c>
      <c r="H18" s="47">
        <v>2</v>
      </c>
      <c r="I18" s="42"/>
      <c r="J18" s="55">
        <f t="shared" si="0"/>
        <v>0</v>
      </c>
      <c r="K18" s="56" t="s">
        <v>88</v>
      </c>
      <c r="L18" s="73"/>
      <c r="M18" s="77"/>
      <c r="N18" s="80"/>
      <c r="O18" s="73"/>
      <c r="P18" s="72"/>
      <c r="Q18" s="72"/>
    </row>
    <row r="19" spans="1:17" ht="15" customHeight="1" thickBot="1">
      <c r="A19" s="74"/>
      <c r="B19" s="72" t="s">
        <v>22</v>
      </c>
      <c r="C19" s="72" t="s">
        <v>23</v>
      </c>
      <c r="D19" s="75">
        <v>9</v>
      </c>
      <c r="E19" s="75">
        <v>3</v>
      </c>
      <c r="F19" s="47" t="s">
        <v>24</v>
      </c>
      <c r="G19" s="47">
        <v>3</v>
      </c>
      <c r="H19" s="47">
        <v>1</v>
      </c>
      <c r="I19" s="42"/>
      <c r="J19" s="55">
        <f t="shared" si="0"/>
        <v>0</v>
      </c>
      <c r="K19" s="56" t="s">
        <v>88</v>
      </c>
      <c r="L19" s="73">
        <f>(I19*H19+I20*H20+I21*H21)/3</f>
        <v>0</v>
      </c>
      <c r="M19" s="81">
        <f>IF(L19&gt;=10,D19,J19+J20+J21)</f>
        <v>0</v>
      </c>
      <c r="N19" s="78" t="s">
        <v>88</v>
      </c>
      <c r="O19" s="73"/>
      <c r="P19" s="72"/>
      <c r="Q19" s="72"/>
    </row>
    <row r="20" spans="1:17" ht="13.5" thickBot="1">
      <c r="A20" s="74"/>
      <c r="B20" s="72"/>
      <c r="C20" s="72"/>
      <c r="D20" s="75"/>
      <c r="E20" s="75"/>
      <c r="F20" s="47" t="s">
        <v>25</v>
      </c>
      <c r="G20" s="47">
        <v>3</v>
      </c>
      <c r="H20" s="47">
        <v>1</v>
      </c>
      <c r="I20" s="42"/>
      <c r="J20" s="55">
        <f t="shared" si="0"/>
        <v>0</v>
      </c>
      <c r="K20" s="56" t="s">
        <v>88</v>
      </c>
      <c r="L20" s="73"/>
      <c r="M20" s="82"/>
      <c r="N20" s="79"/>
      <c r="O20" s="73"/>
      <c r="P20" s="72"/>
      <c r="Q20" s="72"/>
    </row>
    <row r="21" spans="1:17" ht="13.5" thickBot="1">
      <c r="A21" s="74"/>
      <c r="B21" s="72"/>
      <c r="C21" s="72"/>
      <c r="D21" s="75"/>
      <c r="E21" s="75"/>
      <c r="F21" s="47" t="s">
        <v>26</v>
      </c>
      <c r="G21" s="47">
        <v>3</v>
      </c>
      <c r="H21" s="47">
        <v>1</v>
      </c>
      <c r="I21" s="42"/>
      <c r="J21" s="55">
        <f t="shared" si="0"/>
        <v>0</v>
      </c>
      <c r="K21" s="56" t="s">
        <v>88</v>
      </c>
      <c r="L21" s="73"/>
      <c r="M21" s="83"/>
      <c r="N21" s="80"/>
      <c r="O21" s="73"/>
      <c r="P21" s="72"/>
      <c r="Q21" s="72"/>
    </row>
    <row r="22" spans="1:17" ht="20.25" customHeight="1" thickBot="1">
      <c r="A22" s="74"/>
      <c r="B22" s="72" t="s">
        <v>27</v>
      </c>
      <c r="C22" s="72" t="s">
        <v>28</v>
      </c>
      <c r="D22" s="75">
        <v>6</v>
      </c>
      <c r="E22" s="75">
        <v>3</v>
      </c>
      <c r="F22" s="47" t="s">
        <v>29</v>
      </c>
      <c r="G22" s="47">
        <v>3</v>
      </c>
      <c r="H22" s="47">
        <v>1</v>
      </c>
      <c r="I22" s="42"/>
      <c r="J22" s="55">
        <f t="shared" si="0"/>
        <v>0</v>
      </c>
      <c r="K22" s="56" t="s">
        <v>88</v>
      </c>
      <c r="L22" s="73">
        <f>(I22*H22+I23*H23)/(H22+H23)</f>
        <v>0</v>
      </c>
      <c r="M22" s="77">
        <f>IF(L22&gt;=10,D22,J22+J23)</f>
        <v>0</v>
      </c>
      <c r="N22" s="78" t="s">
        <v>88</v>
      </c>
      <c r="O22" s="73"/>
      <c r="P22" s="72"/>
      <c r="Q22" s="72"/>
    </row>
    <row r="23" spans="1:17" ht="18.75" customHeight="1" thickBot="1">
      <c r="A23" s="74"/>
      <c r="B23" s="72"/>
      <c r="C23" s="72"/>
      <c r="D23" s="75"/>
      <c r="E23" s="75"/>
      <c r="F23" s="47" t="s">
        <v>30</v>
      </c>
      <c r="G23" s="47">
        <v>3</v>
      </c>
      <c r="H23" s="47">
        <v>2</v>
      </c>
      <c r="I23" s="42"/>
      <c r="J23" s="55">
        <f t="shared" si="0"/>
        <v>0</v>
      </c>
      <c r="K23" s="56" t="s">
        <v>88</v>
      </c>
      <c r="L23" s="73"/>
      <c r="M23" s="77"/>
      <c r="N23" s="80"/>
      <c r="O23" s="73"/>
      <c r="P23" s="72"/>
      <c r="Q23" s="72"/>
    </row>
    <row r="24" spans="1:17" ht="16.5" customHeight="1" thickBot="1">
      <c r="A24" s="74" t="s">
        <v>31</v>
      </c>
      <c r="B24" s="46"/>
      <c r="C24" s="72" t="s">
        <v>18</v>
      </c>
      <c r="D24" s="75">
        <v>12</v>
      </c>
      <c r="E24" s="75">
        <v>2</v>
      </c>
      <c r="F24" s="47" t="s">
        <v>32</v>
      </c>
      <c r="G24" s="47">
        <v>4</v>
      </c>
      <c r="H24" s="47">
        <v>1</v>
      </c>
      <c r="I24" s="42"/>
      <c r="J24" s="55">
        <f t="shared" si="0"/>
        <v>0</v>
      </c>
      <c r="K24" s="56" t="s">
        <v>88</v>
      </c>
      <c r="L24" s="73">
        <f>(I24*H24+I25*H25+I26*H26)/3</f>
        <v>0</v>
      </c>
      <c r="M24" s="77">
        <f>IF(L24&gt;=10,D24,J24+J25+J26)</f>
        <v>0</v>
      </c>
      <c r="N24" s="78" t="s">
        <v>88</v>
      </c>
      <c r="O24" s="73">
        <f>(L24*E24+L27*E27+L30*E30)/(E24+E27+E30)</f>
        <v>0</v>
      </c>
      <c r="P24" s="72">
        <v>30</v>
      </c>
      <c r="Q24" s="72" t="s">
        <v>88</v>
      </c>
    </row>
    <row r="25" spans="1:17" ht="16.5" customHeight="1" thickBot="1">
      <c r="A25" s="74"/>
      <c r="B25" s="46" t="s">
        <v>17</v>
      </c>
      <c r="C25" s="72"/>
      <c r="D25" s="75"/>
      <c r="E25" s="75"/>
      <c r="F25" s="47" t="s">
        <v>33</v>
      </c>
      <c r="G25" s="47">
        <v>4</v>
      </c>
      <c r="H25" s="47">
        <v>1</v>
      </c>
      <c r="I25" s="42"/>
      <c r="J25" s="55">
        <f t="shared" si="0"/>
        <v>0</v>
      </c>
      <c r="K25" s="56" t="s">
        <v>88</v>
      </c>
      <c r="L25" s="73"/>
      <c r="M25" s="77"/>
      <c r="N25" s="79"/>
      <c r="O25" s="73"/>
      <c r="P25" s="72"/>
      <c r="Q25" s="72"/>
    </row>
    <row r="26" spans="1:17" ht="15.75" customHeight="1" thickBot="1">
      <c r="A26" s="74"/>
      <c r="B26" s="48"/>
      <c r="C26" s="72"/>
      <c r="D26" s="75"/>
      <c r="E26" s="75"/>
      <c r="F26" s="47" t="s">
        <v>34</v>
      </c>
      <c r="G26" s="47">
        <v>4</v>
      </c>
      <c r="H26" s="47">
        <v>1</v>
      </c>
      <c r="I26" s="42"/>
      <c r="J26" s="55">
        <f t="shared" si="0"/>
        <v>0</v>
      </c>
      <c r="K26" s="56" t="s">
        <v>88</v>
      </c>
      <c r="L26" s="73"/>
      <c r="M26" s="77"/>
      <c r="N26" s="80"/>
      <c r="O26" s="73"/>
      <c r="P26" s="72"/>
      <c r="Q26" s="72"/>
    </row>
    <row r="27" spans="1:17" ht="26.25" thickBot="1">
      <c r="A27" s="74"/>
      <c r="B27" s="72" t="s">
        <v>17</v>
      </c>
      <c r="C27" s="72" t="s">
        <v>18</v>
      </c>
      <c r="D27" s="75">
        <v>12</v>
      </c>
      <c r="E27" s="75">
        <v>2</v>
      </c>
      <c r="F27" s="47" t="s">
        <v>91</v>
      </c>
      <c r="G27" s="47">
        <v>3</v>
      </c>
      <c r="H27" s="47">
        <v>1</v>
      </c>
      <c r="I27" s="42"/>
      <c r="J27" s="55">
        <f t="shared" si="0"/>
        <v>0</v>
      </c>
      <c r="K27" s="56" t="s">
        <v>88</v>
      </c>
      <c r="L27" s="73">
        <f>(I27*H27+I28*H28+I29*H29)/4</f>
        <v>0</v>
      </c>
      <c r="M27" s="77">
        <f>IF(L27&gt;=10,D27,J27+J28+J29)</f>
        <v>0</v>
      </c>
      <c r="N27" s="78" t="s">
        <v>88</v>
      </c>
      <c r="O27" s="73"/>
      <c r="P27" s="72"/>
      <c r="Q27" s="72"/>
    </row>
    <row r="28" spans="1:17" ht="17.25" customHeight="1" thickBot="1">
      <c r="A28" s="74"/>
      <c r="B28" s="72"/>
      <c r="C28" s="72"/>
      <c r="D28" s="75"/>
      <c r="E28" s="75"/>
      <c r="F28" s="47" t="s">
        <v>35</v>
      </c>
      <c r="G28" s="47">
        <v>6</v>
      </c>
      <c r="H28" s="47">
        <v>2</v>
      </c>
      <c r="I28" s="42"/>
      <c r="J28" s="55">
        <f t="shared" si="0"/>
        <v>0</v>
      </c>
      <c r="K28" s="56" t="s">
        <v>88</v>
      </c>
      <c r="L28" s="73"/>
      <c r="M28" s="77"/>
      <c r="N28" s="79"/>
      <c r="O28" s="73"/>
      <c r="P28" s="72"/>
      <c r="Q28" s="72"/>
    </row>
    <row r="29" spans="1:17" ht="14.25" customHeight="1" thickBot="1">
      <c r="A29" s="74"/>
      <c r="B29" s="72"/>
      <c r="C29" s="72"/>
      <c r="D29" s="75"/>
      <c r="E29" s="75"/>
      <c r="F29" s="47" t="s">
        <v>36</v>
      </c>
      <c r="G29" s="47">
        <v>3</v>
      </c>
      <c r="H29" s="47">
        <v>1</v>
      </c>
      <c r="I29" s="42"/>
      <c r="J29" s="55">
        <f t="shared" si="0"/>
        <v>0</v>
      </c>
      <c r="K29" s="56" t="s">
        <v>88</v>
      </c>
      <c r="L29" s="73"/>
      <c r="M29" s="77"/>
      <c r="N29" s="80"/>
      <c r="O29" s="73"/>
      <c r="P29" s="72"/>
      <c r="Q29" s="72"/>
    </row>
    <row r="30" spans="1:17" ht="4.5" hidden="1" customHeight="1" thickBot="1">
      <c r="A30" s="74"/>
      <c r="B30" s="72" t="s">
        <v>22</v>
      </c>
      <c r="C30" s="72" t="s">
        <v>23</v>
      </c>
      <c r="D30" s="75">
        <v>4</v>
      </c>
      <c r="E30" s="75">
        <v>1</v>
      </c>
      <c r="F30" s="47" t="s">
        <v>37</v>
      </c>
      <c r="G30" s="47">
        <v>2</v>
      </c>
      <c r="H30" s="47">
        <v>1</v>
      </c>
      <c r="I30" s="42"/>
      <c r="J30" s="55">
        <f t="shared" si="0"/>
        <v>0</v>
      </c>
      <c r="K30" s="56" t="s">
        <v>88</v>
      </c>
      <c r="L30" s="73">
        <f>(I31+I32)/2</f>
        <v>0</v>
      </c>
      <c r="M30" s="77">
        <v>4</v>
      </c>
      <c r="N30" s="78" t="s">
        <v>88</v>
      </c>
      <c r="O30" s="73"/>
      <c r="P30" s="72"/>
      <c r="Q30" s="72"/>
    </row>
    <row r="31" spans="1:17" ht="13.5" customHeight="1" thickBot="1">
      <c r="A31" s="74"/>
      <c r="B31" s="72"/>
      <c r="C31" s="72"/>
      <c r="D31" s="75"/>
      <c r="E31" s="75"/>
      <c r="F31" s="47" t="s">
        <v>38</v>
      </c>
      <c r="G31" s="47">
        <v>2</v>
      </c>
      <c r="H31" s="47">
        <v>1</v>
      </c>
      <c r="I31" s="42"/>
      <c r="J31" s="55">
        <f t="shared" si="0"/>
        <v>0</v>
      </c>
      <c r="K31" s="56" t="s">
        <v>88</v>
      </c>
      <c r="L31" s="73"/>
      <c r="M31" s="77"/>
      <c r="N31" s="79"/>
      <c r="O31" s="73"/>
      <c r="P31" s="72"/>
      <c r="Q31" s="72"/>
    </row>
    <row r="32" spans="1:17" ht="13.5" thickBot="1">
      <c r="A32" s="74"/>
      <c r="B32" s="72"/>
      <c r="C32" s="72"/>
      <c r="D32" s="75"/>
      <c r="E32" s="75"/>
      <c r="F32" s="47" t="s">
        <v>39</v>
      </c>
      <c r="G32" s="47">
        <v>2</v>
      </c>
      <c r="H32" s="47">
        <v>1</v>
      </c>
      <c r="I32" s="42"/>
      <c r="J32" s="55">
        <f t="shared" si="0"/>
        <v>0</v>
      </c>
      <c r="K32" s="49" t="s">
        <v>20</v>
      </c>
      <c r="L32" s="73"/>
      <c r="M32" s="77"/>
      <c r="N32" s="80"/>
      <c r="O32" s="73"/>
      <c r="P32" s="72"/>
      <c r="Q32" s="72"/>
    </row>
    <row r="33" spans="1:17" s="2" customFormat="1" ht="18.75">
      <c r="A33" s="29" t="s">
        <v>72</v>
      </c>
      <c r="D33" s="27">
        <f>(O16+O24)/2</f>
        <v>0</v>
      </c>
      <c r="E33" s="28" t="s">
        <v>75</v>
      </c>
      <c r="F33" s="22" t="s">
        <v>118</v>
      </c>
      <c r="G33" s="8"/>
      <c r="H33" s="8"/>
      <c r="I33" s="8"/>
      <c r="J33" s="8"/>
      <c r="K33" s="8"/>
      <c r="L33" s="22" t="s">
        <v>119</v>
      </c>
      <c r="M33" s="8"/>
      <c r="N33" s="8"/>
      <c r="O33" s="8"/>
      <c r="P33" s="8"/>
    </row>
    <row r="34" spans="1:17" s="2" customFormat="1" ht="20.25">
      <c r="A34" s="22" t="s">
        <v>92</v>
      </c>
      <c r="B34"/>
      <c r="C34"/>
      <c r="D34"/>
      <c r="E34"/>
      <c r="F34" s="8"/>
      <c r="G34" s="8"/>
      <c r="H34" s="8"/>
      <c r="I34" s="8"/>
      <c r="J34" s="8"/>
      <c r="K34" s="8"/>
      <c r="L34" s="70"/>
      <c r="M34" s="54" t="s">
        <v>127</v>
      </c>
      <c r="N34" s="8"/>
      <c r="O34" s="8"/>
      <c r="P34" s="8"/>
    </row>
    <row r="35" spans="1:17" s="8" customFormat="1" ht="15" customHeight="1">
      <c r="B35"/>
      <c r="C35"/>
      <c r="D35" s="16" t="s">
        <v>125</v>
      </c>
      <c r="E35"/>
      <c r="L35" s="26"/>
      <c r="N35" s="71" t="s">
        <v>126</v>
      </c>
      <c r="O35" s="11"/>
    </row>
    <row r="36" spans="1:17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70"/>
      <c r="M36" s="25"/>
      <c r="N36" s="25"/>
      <c r="O36" s="26"/>
      <c r="P36" s="25"/>
      <c r="Q36" s="25"/>
    </row>
    <row r="37" spans="1:17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70"/>
      <c r="M37" s="25"/>
      <c r="N37" s="25"/>
      <c r="O37" s="26"/>
      <c r="P37" s="25"/>
      <c r="Q37" s="25"/>
    </row>
    <row r="38" spans="1:17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70"/>
      <c r="M38" s="25"/>
      <c r="N38" s="25"/>
      <c r="O38" s="26"/>
      <c r="P38" s="25"/>
      <c r="Q38" s="25"/>
    </row>
    <row r="39" spans="1:17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70"/>
      <c r="M39" s="25"/>
      <c r="N39" s="25"/>
      <c r="O39" s="26"/>
      <c r="P39" s="25"/>
      <c r="Q39" s="25"/>
    </row>
    <row r="40" spans="1:17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70"/>
      <c r="M40" s="25"/>
      <c r="N40" s="25"/>
      <c r="O40" s="26"/>
      <c r="P40" s="25"/>
      <c r="Q40" s="25"/>
    </row>
    <row r="41" spans="1:17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70"/>
      <c r="M41" s="25"/>
      <c r="N41" s="25"/>
      <c r="O41" s="26"/>
      <c r="P41" s="25"/>
      <c r="Q41" s="25"/>
    </row>
    <row r="42" spans="1:17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70"/>
      <c r="M42" s="25"/>
      <c r="N42" s="25"/>
      <c r="O42" s="26"/>
      <c r="P42" s="25"/>
      <c r="Q42" s="25"/>
    </row>
    <row r="43" spans="1:17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70"/>
      <c r="M43" s="25"/>
      <c r="N43" s="25"/>
      <c r="O43" s="25"/>
      <c r="P43" s="25"/>
      <c r="Q43" s="25"/>
    </row>
    <row r="44" spans="1:17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70"/>
      <c r="M44" s="25"/>
      <c r="N44" s="25"/>
      <c r="O44" s="25"/>
      <c r="P44" s="25"/>
      <c r="Q44" s="25"/>
    </row>
    <row r="45" spans="1:17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70"/>
      <c r="M45" s="25"/>
      <c r="N45" s="25"/>
      <c r="O45" s="25"/>
      <c r="P45" s="25"/>
      <c r="Q45" s="25"/>
    </row>
    <row r="46" spans="1:17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70"/>
      <c r="M46" s="25"/>
      <c r="N46" s="25"/>
      <c r="O46" s="25"/>
      <c r="P46" s="25"/>
      <c r="Q46" s="25"/>
    </row>
    <row r="47" spans="1:17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70"/>
      <c r="M47" s="25"/>
      <c r="N47" s="25"/>
      <c r="O47" s="25"/>
      <c r="P47" s="25"/>
      <c r="Q47" s="25"/>
    </row>
    <row r="48" spans="1:17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70"/>
      <c r="M48" s="25"/>
      <c r="N48" s="25"/>
      <c r="O48" s="25"/>
      <c r="P48" s="25"/>
      <c r="Q48" s="25"/>
    </row>
    <row r="49" spans="1:17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70"/>
      <c r="M49" s="25"/>
      <c r="N49" s="25"/>
      <c r="O49" s="25"/>
      <c r="P49" s="25"/>
      <c r="Q49" s="25"/>
    </row>
    <row r="50" spans="1:17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70"/>
      <c r="M50" s="25"/>
      <c r="N50" s="25"/>
      <c r="O50" s="25"/>
      <c r="P50" s="25"/>
      <c r="Q50" s="25"/>
    </row>
    <row r="51" spans="1:17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69"/>
      <c r="M51" s="25"/>
      <c r="N51" s="25"/>
      <c r="O51" s="25"/>
      <c r="P51" s="25"/>
      <c r="Q51" s="25"/>
    </row>
    <row r="52" spans="1:17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69"/>
      <c r="M52" s="25"/>
      <c r="N52" s="25"/>
      <c r="O52" s="25"/>
      <c r="P52" s="25"/>
      <c r="Q52" s="25"/>
    </row>
    <row r="53" spans="1:17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69"/>
      <c r="M53" s="25"/>
      <c r="N53" s="25"/>
      <c r="O53" s="25"/>
      <c r="P53" s="25"/>
      <c r="Q53" s="25"/>
    </row>
    <row r="54" spans="1:17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69"/>
      <c r="M54" s="25"/>
      <c r="N54" s="25"/>
      <c r="O54" s="25"/>
      <c r="P54" s="25"/>
      <c r="Q54" s="25"/>
    </row>
    <row r="55" spans="1:17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69"/>
      <c r="M55" s="25"/>
      <c r="N55" s="25"/>
      <c r="O55" s="25"/>
      <c r="P55" s="25"/>
      <c r="Q55" s="25"/>
    </row>
    <row r="56" spans="1:17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69"/>
      <c r="M56" s="25"/>
      <c r="N56" s="25"/>
      <c r="O56" s="25"/>
      <c r="P56" s="25"/>
      <c r="Q56" s="25"/>
    </row>
    <row r="57" spans="1:17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69"/>
      <c r="M57" s="25"/>
      <c r="N57" s="25"/>
      <c r="O57" s="25"/>
      <c r="P57" s="25"/>
      <c r="Q57" s="25"/>
    </row>
    <row r="58" spans="1:17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69"/>
      <c r="M58" s="25"/>
      <c r="N58" s="25"/>
      <c r="O58" s="25"/>
      <c r="P58" s="25"/>
      <c r="Q58" s="25"/>
    </row>
    <row r="59" spans="1:17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69"/>
      <c r="M59" s="25"/>
      <c r="N59" s="25"/>
      <c r="O59" s="25"/>
      <c r="P59" s="25"/>
      <c r="Q59" s="25"/>
    </row>
    <row r="60" spans="1:17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69"/>
      <c r="M60" s="25"/>
      <c r="N60" s="25"/>
      <c r="O60" s="25"/>
      <c r="P60" s="25"/>
      <c r="Q60" s="25"/>
    </row>
    <row r="61" spans="1:17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69"/>
      <c r="M61" s="25"/>
      <c r="N61" s="25"/>
      <c r="O61" s="25"/>
      <c r="P61" s="25"/>
      <c r="Q61" s="25"/>
    </row>
    <row r="62" spans="1:17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69"/>
      <c r="M62" s="25"/>
      <c r="N62" s="25"/>
      <c r="O62" s="25"/>
      <c r="P62" s="25"/>
      <c r="Q62" s="25"/>
    </row>
    <row r="63" spans="1:17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69"/>
      <c r="M63" s="25"/>
      <c r="N63" s="25"/>
      <c r="O63" s="25"/>
      <c r="P63" s="25"/>
      <c r="Q63" s="25"/>
    </row>
    <row r="64" spans="1:17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69"/>
      <c r="M64" s="25"/>
      <c r="N64" s="25"/>
      <c r="O64" s="25"/>
      <c r="P64" s="25"/>
      <c r="Q64" s="25"/>
    </row>
    <row r="65" spans="1:17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69"/>
      <c r="M65" s="25"/>
      <c r="N65" s="25"/>
      <c r="O65" s="25"/>
      <c r="P65" s="25"/>
      <c r="Q65" s="25"/>
    </row>
    <row r="66" spans="1:17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69"/>
      <c r="M66" s="25"/>
      <c r="N66" s="25"/>
      <c r="O66" s="25"/>
      <c r="P66" s="25"/>
      <c r="Q66" s="25"/>
    </row>
    <row r="67" spans="1:17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69"/>
      <c r="M67" s="25"/>
      <c r="N67" s="25"/>
      <c r="O67" s="25"/>
      <c r="P67" s="25"/>
      <c r="Q67" s="25"/>
    </row>
    <row r="68" spans="1:17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69"/>
      <c r="M68" s="25"/>
      <c r="N68" s="25"/>
      <c r="O68" s="25"/>
      <c r="P68" s="25"/>
      <c r="Q68" s="25"/>
    </row>
    <row r="69" spans="1:17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69"/>
      <c r="M69" s="25"/>
      <c r="N69" s="25"/>
      <c r="O69" s="25"/>
      <c r="P69" s="25"/>
      <c r="Q69" s="25"/>
    </row>
    <row r="70" spans="1:17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69"/>
      <c r="M70" s="25"/>
      <c r="N70" s="25"/>
      <c r="O70" s="25"/>
      <c r="P70" s="25"/>
      <c r="Q70" s="25"/>
    </row>
    <row r="71" spans="1:17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69"/>
      <c r="M71" s="25"/>
      <c r="N71" s="25"/>
      <c r="O71" s="25"/>
      <c r="P71" s="25"/>
      <c r="Q71" s="25"/>
    </row>
    <row r="72" spans="1:17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69"/>
      <c r="M72" s="25"/>
      <c r="N72" s="25"/>
      <c r="O72" s="25"/>
      <c r="P72" s="25"/>
      <c r="Q72" s="25"/>
    </row>
    <row r="73" spans="1:17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69"/>
      <c r="M73" s="25"/>
      <c r="N73" s="25"/>
      <c r="O73" s="25"/>
      <c r="P73" s="25"/>
      <c r="Q73" s="25"/>
    </row>
    <row r="74" spans="1:17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69"/>
      <c r="M74" s="25"/>
      <c r="N74" s="25"/>
      <c r="O74" s="25"/>
      <c r="P74" s="25"/>
      <c r="Q74" s="25"/>
    </row>
    <row r="75" spans="1:17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69"/>
      <c r="M75" s="25"/>
      <c r="N75" s="25"/>
      <c r="O75" s="25"/>
      <c r="P75" s="25"/>
      <c r="Q75" s="25"/>
    </row>
    <row r="76" spans="1:17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69"/>
      <c r="M76" s="25"/>
      <c r="N76" s="25"/>
      <c r="O76" s="25"/>
      <c r="P76" s="25"/>
      <c r="Q76" s="25"/>
    </row>
    <row r="77" spans="1:17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69"/>
      <c r="M77" s="25"/>
      <c r="N77" s="25"/>
      <c r="O77" s="25"/>
      <c r="P77" s="25"/>
      <c r="Q77" s="25"/>
    </row>
    <row r="78" spans="1:17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69"/>
      <c r="M78" s="25"/>
      <c r="N78" s="25"/>
      <c r="O78" s="25"/>
      <c r="P78" s="25"/>
      <c r="Q78" s="25"/>
    </row>
    <row r="79" spans="1:17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69"/>
      <c r="M79" s="25"/>
      <c r="N79" s="25"/>
      <c r="O79" s="25"/>
      <c r="P79" s="25"/>
      <c r="Q79" s="25"/>
    </row>
    <row r="80" spans="1:17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69"/>
      <c r="M80" s="25"/>
      <c r="N80" s="25"/>
      <c r="O80" s="25"/>
      <c r="P80" s="25"/>
      <c r="Q80" s="25"/>
    </row>
    <row r="81" spans="1:17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69"/>
      <c r="M81" s="25"/>
      <c r="N81" s="25"/>
      <c r="O81" s="25"/>
      <c r="P81" s="25"/>
      <c r="Q81" s="25"/>
    </row>
    <row r="82" spans="1:17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69"/>
      <c r="M82" s="25"/>
      <c r="N82" s="25"/>
      <c r="O82" s="25"/>
      <c r="P82" s="25"/>
      <c r="Q82" s="25"/>
    </row>
    <row r="83" spans="1:17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69"/>
      <c r="M83" s="25"/>
      <c r="N83" s="25"/>
      <c r="O83" s="25"/>
      <c r="P83" s="25"/>
      <c r="Q83" s="25"/>
    </row>
    <row r="84" spans="1:17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69"/>
      <c r="M84" s="25"/>
      <c r="N84" s="25"/>
      <c r="O84" s="25"/>
      <c r="P84" s="25"/>
      <c r="Q84" s="25"/>
    </row>
    <row r="85" spans="1:17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69"/>
      <c r="M85" s="25"/>
      <c r="N85" s="25"/>
      <c r="O85" s="25"/>
      <c r="P85" s="25"/>
      <c r="Q85" s="25"/>
    </row>
    <row r="86" spans="1:17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69"/>
      <c r="M86" s="25"/>
      <c r="N86" s="25"/>
      <c r="O86" s="25"/>
      <c r="P86" s="25"/>
      <c r="Q86" s="25"/>
    </row>
    <row r="87" spans="1:17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69"/>
      <c r="M87" s="25"/>
      <c r="N87" s="25"/>
      <c r="O87" s="25"/>
      <c r="P87" s="25"/>
      <c r="Q87" s="25"/>
    </row>
    <row r="88" spans="1:17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69"/>
      <c r="M88" s="25"/>
      <c r="N88" s="25"/>
      <c r="O88" s="25"/>
      <c r="P88" s="25"/>
      <c r="Q88" s="25"/>
    </row>
    <row r="89" spans="1:17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69"/>
      <c r="M89" s="25"/>
      <c r="N89" s="25"/>
      <c r="O89" s="25"/>
      <c r="P89" s="25"/>
      <c r="Q89" s="25"/>
    </row>
    <row r="90" spans="1:17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69"/>
      <c r="M90" s="25"/>
      <c r="N90" s="25"/>
      <c r="O90" s="25"/>
      <c r="P90" s="25"/>
      <c r="Q90" s="25"/>
    </row>
    <row r="91" spans="1:17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69"/>
      <c r="M91" s="25"/>
      <c r="N91" s="25"/>
      <c r="O91" s="25"/>
      <c r="P91" s="25"/>
      <c r="Q91" s="25"/>
    </row>
    <row r="92" spans="1:17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69"/>
      <c r="M92" s="25"/>
      <c r="N92" s="25"/>
      <c r="O92" s="25"/>
      <c r="P92" s="25"/>
      <c r="Q92" s="25"/>
    </row>
    <row r="93" spans="1:17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69"/>
      <c r="M93" s="25"/>
      <c r="N93" s="25"/>
      <c r="O93" s="25"/>
      <c r="P93" s="25"/>
      <c r="Q93" s="25"/>
    </row>
    <row r="94" spans="1:17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69"/>
      <c r="M94" s="25"/>
      <c r="N94" s="25"/>
      <c r="O94" s="25"/>
      <c r="P94" s="25"/>
      <c r="Q94" s="25"/>
    </row>
    <row r="95" spans="1:17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69"/>
      <c r="M95" s="25"/>
      <c r="N95" s="25"/>
      <c r="O95" s="25"/>
      <c r="P95" s="25"/>
      <c r="Q95" s="25"/>
    </row>
    <row r="96" spans="1:17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69"/>
      <c r="M96" s="25"/>
      <c r="N96" s="25"/>
      <c r="O96" s="25"/>
      <c r="P96" s="25"/>
      <c r="Q96" s="25"/>
    </row>
    <row r="97" spans="1:17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69"/>
      <c r="M97" s="25"/>
      <c r="N97" s="25"/>
      <c r="O97" s="25"/>
      <c r="P97" s="25"/>
      <c r="Q97" s="25"/>
    </row>
    <row r="98" spans="1:17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69"/>
      <c r="M98" s="25"/>
      <c r="N98" s="25"/>
      <c r="O98" s="25"/>
      <c r="P98" s="25"/>
      <c r="Q98" s="25"/>
    </row>
    <row r="99" spans="1:17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69"/>
      <c r="M99" s="25"/>
      <c r="N99" s="25"/>
      <c r="O99" s="25"/>
      <c r="P99" s="25"/>
      <c r="Q99" s="25"/>
    </row>
    <row r="100" spans="1:17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69"/>
      <c r="M100" s="25"/>
      <c r="N100" s="25"/>
      <c r="O100" s="25"/>
      <c r="P100" s="25"/>
      <c r="Q100" s="25"/>
    </row>
    <row r="101" spans="1:17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69"/>
      <c r="M101" s="25"/>
      <c r="N101" s="25"/>
      <c r="O101" s="25"/>
      <c r="P101" s="25"/>
      <c r="Q101" s="25"/>
    </row>
    <row r="102" spans="1:17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69"/>
      <c r="M102" s="25"/>
      <c r="N102" s="25"/>
      <c r="O102" s="25"/>
      <c r="P102" s="25"/>
      <c r="Q102" s="25"/>
    </row>
    <row r="103" spans="1:17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69"/>
      <c r="M103" s="25"/>
      <c r="N103" s="25"/>
      <c r="O103" s="25"/>
      <c r="P103" s="25"/>
      <c r="Q103" s="25"/>
    </row>
    <row r="104" spans="1:17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69"/>
      <c r="M104" s="25"/>
      <c r="N104" s="25"/>
      <c r="O104" s="25"/>
      <c r="P104" s="25"/>
      <c r="Q104" s="25"/>
    </row>
    <row r="105" spans="1:17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69"/>
      <c r="M105" s="25"/>
      <c r="N105" s="25"/>
      <c r="O105" s="25"/>
      <c r="P105" s="25"/>
      <c r="Q105" s="25"/>
    </row>
    <row r="106" spans="1:17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69"/>
      <c r="M106" s="25"/>
      <c r="N106" s="25"/>
      <c r="O106" s="25"/>
      <c r="P106" s="25"/>
      <c r="Q106" s="25"/>
    </row>
    <row r="107" spans="1:17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69"/>
      <c r="M107" s="25"/>
      <c r="N107" s="25"/>
      <c r="O107" s="25"/>
      <c r="P107" s="25"/>
      <c r="Q107" s="25"/>
    </row>
    <row r="108" spans="1:17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69"/>
      <c r="M108" s="25"/>
      <c r="N108" s="25"/>
      <c r="O108" s="25"/>
      <c r="P108" s="25"/>
      <c r="Q108" s="25"/>
    </row>
    <row r="109" spans="1:17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69"/>
      <c r="M109" s="25"/>
      <c r="N109" s="25"/>
      <c r="O109" s="25"/>
      <c r="P109" s="25"/>
      <c r="Q109" s="25"/>
    </row>
    <row r="110" spans="1:17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69"/>
      <c r="M110" s="25"/>
      <c r="N110" s="25"/>
      <c r="O110" s="25"/>
      <c r="P110" s="25"/>
      <c r="Q110" s="25"/>
    </row>
    <row r="111" spans="1:17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69"/>
      <c r="M111" s="25"/>
      <c r="N111" s="25"/>
      <c r="O111" s="25"/>
      <c r="P111" s="25"/>
      <c r="Q111" s="25"/>
    </row>
    <row r="112" spans="1:17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69"/>
      <c r="M112" s="25"/>
      <c r="N112" s="25"/>
      <c r="O112" s="25"/>
      <c r="P112" s="25"/>
      <c r="Q112" s="25"/>
    </row>
    <row r="113" spans="1:17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69"/>
      <c r="M113" s="25"/>
      <c r="N113" s="25"/>
      <c r="O113" s="25"/>
      <c r="P113" s="25"/>
      <c r="Q113" s="25"/>
    </row>
    <row r="114" spans="1:17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69"/>
      <c r="M114" s="25"/>
      <c r="N114" s="25"/>
      <c r="O114" s="25"/>
      <c r="P114" s="25"/>
      <c r="Q114" s="25"/>
    </row>
    <row r="115" spans="1:17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69"/>
      <c r="M115" s="25"/>
      <c r="N115" s="25"/>
      <c r="O115" s="25"/>
      <c r="P115" s="25"/>
      <c r="Q115" s="25"/>
    </row>
    <row r="116" spans="1:17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69"/>
      <c r="M116" s="25"/>
      <c r="N116" s="25"/>
      <c r="O116" s="25"/>
      <c r="P116" s="25"/>
      <c r="Q116" s="25"/>
    </row>
    <row r="117" spans="1:17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69"/>
      <c r="M117" s="25"/>
      <c r="N117" s="25"/>
      <c r="O117" s="25"/>
      <c r="P117" s="25"/>
      <c r="Q117" s="25"/>
    </row>
    <row r="118" spans="1:17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69"/>
      <c r="M118" s="25"/>
      <c r="N118" s="25"/>
      <c r="O118" s="25"/>
      <c r="P118" s="25"/>
      <c r="Q118" s="25"/>
    </row>
    <row r="119" spans="1:17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69"/>
      <c r="M119" s="25"/>
      <c r="N119" s="25"/>
      <c r="O119" s="25"/>
      <c r="P119" s="25"/>
      <c r="Q119" s="25"/>
    </row>
    <row r="120" spans="1:17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69"/>
      <c r="M120" s="25"/>
      <c r="N120" s="25"/>
      <c r="O120" s="25"/>
      <c r="P120" s="25"/>
      <c r="Q120" s="25"/>
    </row>
    <row r="121" spans="1:17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69"/>
      <c r="M121" s="25"/>
      <c r="N121" s="25"/>
      <c r="O121" s="25"/>
      <c r="P121" s="25"/>
      <c r="Q121" s="25"/>
    </row>
    <row r="122" spans="1:17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69"/>
      <c r="M122" s="25"/>
      <c r="N122" s="25"/>
      <c r="O122" s="25"/>
      <c r="P122" s="25"/>
      <c r="Q122" s="25"/>
    </row>
    <row r="123" spans="1:17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69"/>
      <c r="M123" s="25"/>
      <c r="N123" s="25"/>
      <c r="O123" s="25"/>
      <c r="P123" s="25"/>
      <c r="Q123" s="25"/>
    </row>
    <row r="124" spans="1:17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69"/>
      <c r="M124" s="25"/>
      <c r="N124" s="25"/>
      <c r="O124" s="25"/>
      <c r="P124" s="25"/>
      <c r="Q124" s="25"/>
    </row>
    <row r="125" spans="1:17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69"/>
      <c r="M125" s="25"/>
      <c r="N125" s="25"/>
      <c r="O125" s="25"/>
      <c r="P125" s="25"/>
      <c r="Q125" s="25"/>
    </row>
    <row r="126" spans="1:17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69"/>
      <c r="M126" s="25"/>
      <c r="N126" s="25"/>
      <c r="O126" s="25"/>
      <c r="P126" s="25"/>
      <c r="Q126" s="25"/>
    </row>
    <row r="127" spans="1:17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69"/>
      <c r="M127" s="25"/>
      <c r="N127" s="25"/>
      <c r="O127" s="25"/>
      <c r="P127" s="25"/>
      <c r="Q127" s="25"/>
    </row>
    <row r="128" spans="1:17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69"/>
      <c r="M128" s="25"/>
      <c r="N128" s="25"/>
      <c r="O128" s="25"/>
      <c r="P128" s="25"/>
      <c r="Q128" s="25"/>
    </row>
    <row r="129" spans="1:17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69"/>
      <c r="M129" s="25"/>
      <c r="N129" s="25"/>
      <c r="O129" s="25"/>
      <c r="P129" s="25"/>
      <c r="Q129" s="25"/>
    </row>
    <row r="130" spans="1:17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69"/>
      <c r="M130" s="25"/>
      <c r="N130" s="25"/>
      <c r="O130" s="25"/>
      <c r="P130" s="25"/>
      <c r="Q130" s="25"/>
    </row>
    <row r="131" spans="1:17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69"/>
      <c r="M131" s="25"/>
      <c r="N131" s="25"/>
      <c r="O131" s="25"/>
      <c r="P131" s="25"/>
      <c r="Q131" s="25"/>
    </row>
    <row r="132" spans="1:17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1:17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1:17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1:17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1:17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1:17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1:17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7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1:17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1:17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1:17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1:17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1:17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1:17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1:17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1:17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1:17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1:17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1:17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1:17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1:17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1:17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1:17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1:17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1:17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1:17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1:17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1:17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1:17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1:17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1:17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1:17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1:17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1:17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1:17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1:17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1:17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1:17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1:17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1:17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1:17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1:17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1:17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1:17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1:17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1:17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1:17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1:17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1:17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1:17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1:17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1:17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1:17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1:17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1:17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1:17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1:17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1:17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1:17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1:17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1:17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1:17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1:17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1:17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1:17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1:17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1:17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1:17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1:17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1:17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1:17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1:17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1:17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1:17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1:17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1:17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1:17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1:17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1:17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1:17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1:17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1:17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1:17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1:17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1:17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1:17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1:17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1:17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1:17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</sheetData>
  <mergeCells count="63">
    <mergeCell ref="O24:O32"/>
    <mergeCell ref="P24:P32"/>
    <mergeCell ref="Q24:Q32"/>
    <mergeCell ref="M30:M32"/>
    <mergeCell ref="N30:N32"/>
    <mergeCell ref="M24:M26"/>
    <mergeCell ref="N24:N26"/>
    <mergeCell ref="M27:M29"/>
    <mergeCell ref="N27:N29"/>
    <mergeCell ref="P16:P23"/>
    <mergeCell ref="Q16:Q23"/>
    <mergeCell ref="M19:M21"/>
    <mergeCell ref="N19:N21"/>
    <mergeCell ref="M22:M23"/>
    <mergeCell ref="N22:N23"/>
    <mergeCell ref="A12:A15"/>
    <mergeCell ref="B12:E12"/>
    <mergeCell ref="F12:H12"/>
    <mergeCell ref="A16:A23"/>
    <mergeCell ref="B16:B18"/>
    <mergeCell ref="C16:C18"/>
    <mergeCell ref="D16:D18"/>
    <mergeCell ref="E16:E18"/>
    <mergeCell ref="B19:B21"/>
    <mergeCell ref="C19:C21"/>
    <mergeCell ref="D19:D21"/>
    <mergeCell ref="E19:E21"/>
    <mergeCell ref="B22:B23"/>
    <mergeCell ref="C22:C23"/>
    <mergeCell ref="D22:D23"/>
    <mergeCell ref="E22:E23"/>
    <mergeCell ref="D30:D32"/>
    <mergeCell ref="E30:E32"/>
    <mergeCell ref="L30:L32"/>
    <mergeCell ref="I12:Q12"/>
    <mergeCell ref="B13:B15"/>
    <mergeCell ref="C13:C15"/>
    <mergeCell ref="E13:E15"/>
    <mergeCell ref="F13:F15"/>
    <mergeCell ref="G13:G15"/>
    <mergeCell ref="H13:H15"/>
    <mergeCell ref="I13:K14"/>
    <mergeCell ref="L13:N14"/>
    <mergeCell ref="O13:Q14"/>
    <mergeCell ref="M16:M18"/>
    <mergeCell ref="N16:N18"/>
    <mergeCell ref="O16:O23"/>
    <mergeCell ref="D13:D15"/>
    <mergeCell ref="L16:L18"/>
    <mergeCell ref="L19:L21"/>
    <mergeCell ref="L22:L23"/>
    <mergeCell ref="A24:A32"/>
    <mergeCell ref="C24:C26"/>
    <mergeCell ref="D24:D26"/>
    <mergeCell ref="E24:E26"/>
    <mergeCell ref="L24:L26"/>
    <mergeCell ref="B27:B29"/>
    <mergeCell ref="C27:C29"/>
    <mergeCell ref="D27:D29"/>
    <mergeCell ref="E27:E29"/>
    <mergeCell ref="L27:L29"/>
    <mergeCell ref="B30:B32"/>
    <mergeCell ref="C30:C32"/>
  </mergeCells>
  <pageMargins left="0.17" right="0.17" top="0.14000000000000001" bottom="0.13" header="0.12" footer="0.1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6"/>
  <sheetViews>
    <sheetView topLeftCell="A13" workbookViewId="0">
      <selection activeCell="M32" sqref="M32"/>
    </sheetView>
  </sheetViews>
  <sheetFormatPr baseColWidth="10" defaultRowHeight="15"/>
  <cols>
    <col min="1" max="1" width="3" style="2" customWidth="1"/>
    <col min="2" max="2" width="6.140625" style="2" customWidth="1"/>
    <col min="3" max="3" width="16.5703125" style="2" customWidth="1"/>
    <col min="4" max="4" width="6.7109375" style="2" customWidth="1"/>
    <col min="5" max="5" width="4.85546875" style="2" customWidth="1"/>
    <col min="6" max="6" width="24.140625" style="2" customWidth="1"/>
    <col min="7" max="7" width="6.140625" style="2" customWidth="1"/>
    <col min="8" max="8" width="5.7109375" style="2" customWidth="1"/>
    <col min="9" max="9" width="7" style="2" customWidth="1"/>
    <col min="10" max="10" width="6.85546875" style="2" customWidth="1"/>
    <col min="11" max="11" width="8.42578125" style="2" customWidth="1"/>
    <col min="12" max="12" width="6" style="2" customWidth="1"/>
    <col min="13" max="13" width="6.42578125" style="2" customWidth="1"/>
    <col min="14" max="14" width="7.42578125" style="2" customWidth="1"/>
    <col min="15" max="15" width="5.85546875" style="2" customWidth="1"/>
    <col min="16" max="16" width="6.28515625" style="2" customWidth="1"/>
    <col min="17" max="17" width="6.7109375" style="2" customWidth="1"/>
    <col min="18" max="16384" width="11.42578125" style="2"/>
  </cols>
  <sheetData>
    <row r="1" spans="1:19">
      <c r="A1" s="12" t="s">
        <v>64</v>
      </c>
      <c r="B1"/>
      <c r="C1"/>
      <c r="D1"/>
      <c r="E1"/>
      <c r="F1"/>
      <c r="G1"/>
      <c r="H1"/>
      <c r="I1"/>
      <c r="J1"/>
      <c r="K1"/>
      <c r="L1" s="12" t="s">
        <v>65</v>
      </c>
    </row>
    <row r="2" spans="1:19">
      <c r="A2" s="19" t="s">
        <v>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19" t="s">
        <v>67</v>
      </c>
      <c r="M2" s="20"/>
      <c r="N2" s="24"/>
      <c r="O2" s="24"/>
      <c r="P2" s="24"/>
      <c r="Q2" s="24"/>
    </row>
    <row r="3" spans="1:19">
      <c r="A3" s="13" t="s">
        <v>68</v>
      </c>
      <c r="B3"/>
      <c r="C3"/>
      <c r="D3"/>
      <c r="E3"/>
      <c r="F3"/>
      <c r="G3"/>
      <c r="H3"/>
      <c r="I3"/>
      <c r="J3"/>
      <c r="K3"/>
      <c r="L3"/>
      <c r="M3"/>
    </row>
    <row r="4" spans="1:19">
      <c r="A4" s="13" t="s">
        <v>69</v>
      </c>
      <c r="B4"/>
      <c r="C4"/>
      <c r="D4"/>
      <c r="E4"/>
      <c r="F4"/>
      <c r="G4"/>
      <c r="H4"/>
      <c r="I4"/>
      <c r="J4"/>
      <c r="K4"/>
      <c r="L4"/>
      <c r="M4"/>
    </row>
    <row r="5" spans="1:19">
      <c r="A5" s="13" t="s">
        <v>70</v>
      </c>
      <c r="B5"/>
      <c r="C5"/>
      <c r="D5"/>
      <c r="E5"/>
      <c r="F5"/>
      <c r="G5"/>
      <c r="H5"/>
      <c r="I5"/>
      <c r="J5"/>
      <c r="K5"/>
      <c r="L5"/>
      <c r="M5"/>
    </row>
    <row r="6" spans="1:19" ht="15.75">
      <c r="A6" s="14"/>
      <c r="B6"/>
      <c r="C6"/>
      <c r="D6"/>
      <c r="E6"/>
      <c r="F6"/>
      <c r="G6"/>
      <c r="H6" s="16" t="s">
        <v>71</v>
      </c>
      <c r="I6"/>
      <c r="J6"/>
      <c r="K6"/>
      <c r="L6"/>
      <c r="M6"/>
    </row>
    <row r="7" spans="1:19">
      <c r="B7"/>
      <c r="C7"/>
      <c r="D7"/>
      <c r="E7"/>
      <c r="F7"/>
      <c r="G7"/>
      <c r="H7"/>
      <c r="I7"/>
      <c r="J7"/>
      <c r="K7"/>
      <c r="L7"/>
      <c r="M7"/>
    </row>
    <row r="11" spans="1:19" ht="2.25" customHeight="1" thickBot="1"/>
    <row r="12" spans="1:19" ht="28.5" customHeight="1" thickBot="1">
      <c r="A12" s="92" t="s">
        <v>0</v>
      </c>
      <c r="B12" s="91" t="s">
        <v>1</v>
      </c>
      <c r="C12" s="91"/>
      <c r="D12" s="91"/>
      <c r="E12" s="91"/>
      <c r="F12" s="91" t="s">
        <v>2</v>
      </c>
      <c r="G12" s="91"/>
      <c r="H12" s="91"/>
      <c r="I12" s="75" t="s">
        <v>3</v>
      </c>
      <c r="J12" s="75"/>
      <c r="K12" s="75"/>
      <c r="L12" s="75"/>
      <c r="M12" s="75"/>
      <c r="N12" s="75"/>
      <c r="O12" s="75"/>
      <c r="P12" s="75"/>
      <c r="Q12" s="75"/>
    </row>
    <row r="13" spans="1:19" ht="25.5" customHeight="1" thickBot="1">
      <c r="A13" s="92"/>
      <c r="B13" s="75" t="s">
        <v>4</v>
      </c>
      <c r="C13" s="75" t="s">
        <v>5</v>
      </c>
      <c r="D13" s="75" t="s">
        <v>73</v>
      </c>
      <c r="E13" s="75" t="s">
        <v>8</v>
      </c>
      <c r="F13" s="75" t="s">
        <v>9</v>
      </c>
      <c r="G13" s="75" t="s">
        <v>10</v>
      </c>
      <c r="H13" s="75" t="s">
        <v>8</v>
      </c>
      <c r="I13" s="75" t="s">
        <v>11</v>
      </c>
      <c r="J13" s="75"/>
      <c r="K13" s="75"/>
      <c r="L13" s="75" t="s">
        <v>12</v>
      </c>
      <c r="M13" s="75"/>
      <c r="N13" s="75"/>
      <c r="O13" s="75" t="s">
        <v>13</v>
      </c>
      <c r="P13" s="75"/>
      <c r="Q13" s="75"/>
    </row>
    <row r="14" spans="1:19" ht="1.5" customHeight="1" thickBot="1">
      <c r="A14" s="92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pans="1:19" ht="16.5" customHeight="1" thickBot="1">
      <c r="A15" s="92"/>
      <c r="B15" s="75"/>
      <c r="C15" s="75"/>
      <c r="D15" s="75"/>
      <c r="E15" s="75"/>
      <c r="F15" s="75"/>
      <c r="G15" s="75"/>
      <c r="H15" s="75"/>
      <c r="I15" s="43" t="s">
        <v>14</v>
      </c>
      <c r="J15" s="43" t="s">
        <v>6</v>
      </c>
      <c r="K15" s="43" t="s">
        <v>15</v>
      </c>
      <c r="L15" s="43" t="s">
        <v>14</v>
      </c>
      <c r="M15" s="43" t="s">
        <v>6</v>
      </c>
      <c r="N15" s="43" t="s">
        <v>15</v>
      </c>
      <c r="O15" s="43" t="s">
        <v>14</v>
      </c>
      <c r="P15" s="43" t="s">
        <v>6</v>
      </c>
      <c r="Q15" s="43" t="s">
        <v>15</v>
      </c>
      <c r="S15" s="23"/>
    </row>
    <row r="16" spans="1:19" ht="16.5" thickBot="1">
      <c r="A16" s="90" t="s">
        <v>40</v>
      </c>
      <c r="B16" s="91" t="s">
        <v>17</v>
      </c>
      <c r="C16" s="75" t="s">
        <v>18</v>
      </c>
      <c r="D16" s="75">
        <v>14</v>
      </c>
      <c r="E16" s="75">
        <v>7</v>
      </c>
      <c r="F16" s="43" t="s">
        <v>41</v>
      </c>
      <c r="G16" s="44">
        <v>5</v>
      </c>
      <c r="H16" s="39">
        <v>5</v>
      </c>
      <c r="I16" s="60"/>
      <c r="J16" s="55">
        <f>IF(I16&gt;=10,G16,0)</f>
        <v>0</v>
      </c>
      <c r="K16" s="59" t="s">
        <v>20</v>
      </c>
      <c r="L16" s="87">
        <f>(I16*H16+I17*H17+I18*H18)/14</f>
        <v>0</v>
      </c>
      <c r="M16" s="77">
        <f>IF(L16&gt;=10,D16,J16+J17+J18)</f>
        <v>0</v>
      </c>
      <c r="N16" s="84" t="s">
        <v>20</v>
      </c>
      <c r="O16" s="87">
        <f>(L16*E16+L19*E19+L22*E22)/15</f>
        <v>0</v>
      </c>
      <c r="P16" s="88">
        <v>30</v>
      </c>
      <c r="Q16" s="89" t="s">
        <v>20</v>
      </c>
    </row>
    <row r="17" spans="1:17" ht="16.5" thickBot="1">
      <c r="A17" s="90"/>
      <c r="B17" s="91"/>
      <c r="C17" s="75"/>
      <c r="D17" s="75"/>
      <c r="E17" s="75"/>
      <c r="F17" s="43" t="s">
        <v>42</v>
      </c>
      <c r="G17" s="44">
        <v>5</v>
      </c>
      <c r="H17" s="39">
        <v>5</v>
      </c>
      <c r="I17" s="37"/>
      <c r="J17" s="55">
        <f t="shared" ref="J17:J30" si="0">IF(I17&gt;=10,G17,0)</f>
        <v>0</v>
      </c>
      <c r="K17" s="59" t="s">
        <v>20</v>
      </c>
      <c r="L17" s="87"/>
      <c r="M17" s="77"/>
      <c r="N17" s="86"/>
      <c r="O17" s="87"/>
      <c r="P17" s="88"/>
      <c r="Q17" s="89"/>
    </row>
    <row r="18" spans="1:17" ht="16.5" thickBot="1">
      <c r="A18" s="90"/>
      <c r="B18" s="91"/>
      <c r="C18" s="75"/>
      <c r="D18" s="75"/>
      <c r="E18" s="75"/>
      <c r="F18" s="43" t="s">
        <v>43</v>
      </c>
      <c r="G18" s="44">
        <v>4</v>
      </c>
      <c r="H18" s="39">
        <v>4</v>
      </c>
      <c r="I18" s="37"/>
      <c r="J18" s="55">
        <f t="shared" si="0"/>
        <v>0</v>
      </c>
      <c r="K18" s="59" t="s">
        <v>20</v>
      </c>
      <c r="L18" s="87"/>
      <c r="M18" s="77"/>
      <c r="N18" s="85"/>
      <c r="O18" s="87"/>
      <c r="P18" s="88"/>
      <c r="Q18" s="89"/>
    </row>
    <row r="19" spans="1:17" ht="16.5" thickBot="1">
      <c r="A19" s="90"/>
      <c r="B19" s="75" t="s">
        <v>22</v>
      </c>
      <c r="C19" s="75" t="s">
        <v>18</v>
      </c>
      <c r="D19" s="75">
        <v>12</v>
      </c>
      <c r="E19" s="75">
        <v>6</v>
      </c>
      <c r="F19" s="43" t="s">
        <v>44</v>
      </c>
      <c r="G19" s="44">
        <v>4</v>
      </c>
      <c r="H19" s="39">
        <v>1</v>
      </c>
      <c r="I19" s="37"/>
      <c r="J19" s="55">
        <f t="shared" si="0"/>
        <v>0</v>
      </c>
      <c r="K19" s="59" t="s">
        <v>20</v>
      </c>
      <c r="L19" s="87">
        <f>(I19*H19+I20*H20+I21*H21)/3</f>
        <v>0</v>
      </c>
      <c r="M19" s="77">
        <f>IF(L19&gt;=10,D19,J19+J20+J21)</f>
        <v>0</v>
      </c>
      <c r="N19" s="84" t="s">
        <v>20</v>
      </c>
      <c r="O19" s="87"/>
      <c r="P19" s="88"/>
      <c r="Q19" s="89"/>
    </row>
    <row r="20" spans="1:17" ht="16.5" thickBot="1">
      <c r="A20" s="90"/>
      <c r="B20" s="75"/>
      <c r="C20" s="75"/>
      <c r="D20" s="75"/>
      <c r="E20" s="75"/>
      <c r="F20" s="43" t="s">
        <v>45</v>
      </c>
      <c r="G20" s="44">
        <v>4</v>
      </c>
      <c r="H20" s="39">
        <v>1</v>
      </c>
      <c r="I20" s="37"/>
      <c r="J20" s="55">
        <f t="shared" si="0"/>
        <v>0</v>
      </c>
      <c r="K20" s="59" t="s">
        <v>20</v>
      </c>
      <c r="L20" s="87"/>
      <c r="M20" s="77"/>
      <c r="N20" s="86"/>
      <c r="O20" s="87"/>
      <c r="P20" s="88"/>
      <c r="Q20" s="89"/>
    </row>
    <row r="21" spans="1:17" ht="16.5" thickBot="1">
      <c r="A21" s="90"/>
      <c r="B21" s="75"/>
      <c r="C21" s="75"/>
      <c r="D21" s="75"/>
      <c r="E21" s="75"/>
      <c r="F21" s="43" t="s">
        <v>46</v>
      </c>
      <c r="G21" s="44">
        <v>4</v>
      </c>
      <c r="H21" s="39">
        <v>1</v>
      </c>
      <c r="I21" s="37"/>
      <c r="J21" s="55">
        <f t="shared" si="0"/>
        <v>0</v>
      </c>
      <c r="K21" s="59" t="s">
        <v>20</v>
      </c>
      <c r="L21" s="87"/>
      <c r="M21" s="77"/>
      <c r="N21" s="85"/>
      <c r="O21" s="87"/>
      <c r="P21" s="88"/>
      <c r="Q21" s="89"/>
    </row>
    <row r="22" spans="1:17" ht="16.5" thickBot="1">
      <c r="A22" s="90"/>
      <c r="B22" s="75" t="s">
        <v>27</v>
      </c>
      <c r="C22" s="75" t="s">
        <v>28</v>
      </c>
      <c r="D22" s="75">
        <v>4</v>
      </c>
      <c r="E22" s="75">
        <v>2</v>
      </c>
      <c r="F22" s="43" t="s">
        <v>37</v>
      </c>
      <c r="G22" s="44">
        <v>2</v>
      </c>
      <c r="H22" s="39">
        <v>1</v>
      </c>
      <c r="I22" s="37"/>
      <c r="J22" s="55">
        <f t="shared" si="0"/>
        <v>0</v>
      </c>
      <c r="K22" s="50" t="s">
        <v>20</v>
      </c>
      <c r="L22" s="84">
        <f>(I22*H22+I23*H23)/2</f>
        <v>0</v>
      </c>
      <c r="M22" s="77">
        <f>IF(L22&gt;=10,D22,J22+J23)</f>
        <v>0</v>
      </c>
      <c r="N22" s="84" t="s">
        <v>20</v>
      </c>
      <c r="O22" s="87"/>
      <c r="P22" s="88"/>
      <c r="Q22" s="89"/>
    </row>
    <row r="23" spans="1:17" ht="18" customHeight="1" thickBot="1">
      <c r="A23" s="90"/>
      <c r="B23" s="75"/>
      <c r="C23" s="75"/>
      <c r="D23" s="75"/>
      <c r="E23" s="75"/>
      <c r="F23" s="43" t="s">
        <v>47</v>
      </c>
      <c r="G23" s="44">
        <v>2</v>
      </c>
      <c r="H23" s="39">
        <v>1</v>
      </c>
      <c r="I23" s="37"/>
      <c r="J23" s="55">
        <f t="shared" si="0"/>
        <v>0</v>
      </c>
      <c r="K23" s="50" t="s">
        <v>20</v>
      </c>
      <c r="L23" s="85"/>
      <c r="M23" s="77"/>
      <c r="N23" s="85"/>
      <c r="O23" s="87"/>
      <c r="P23" s="88"/>
      <c r="Q23" s="89"/>
    </row>
    <row r="24" spans="1:17" ht="16.5" thickBot="1">
      <c r="A24" s="90" t="s">
        <v>48</v>
      </c>
      <c r="B24" s="43"/>
      <c r="C24" s="75" t="s">
        <v>18</v>
      </c>
      <c r="D24" s="75">
        <v>16</v>
      </c>
      <c r="E24" s="75">
        <v>8</v>
      </c>
      <c r="F24" s="43" t="s">
        <v>49</v>
      </c>
      <c r="G24" s="44">
        <v>5</v>
      </c>
      <c r="H24" s="39">
        <v>5</v>
      </c>
      <c r="I24" s="37"/>
      <c r="J24" s="55">
        <f t="shared" si="0"/>
        <v>0</v>
      </c>
      <c r="K24" s="59" t="s">
        <v>20</v>
      </c>
      <c r="L24" s="87">
        <f>(I24*H24+I25*H25+I26*H26)/16</f>
        <v>0</v>
      </c>
      <c r="M24" s="77">
        <f>IF(L24&gt;=10,D24,J24+J25+J26)</f>
        <v>0</v>
      </c>
      <c r="N24" s="84" t="s">
        <v>20</v>
      </c>
      <c r="O24" s="87">
        <f>(L24*E24+L27*E27+L30*E30)/(E24+E27+E30)</f>
        <v>0</v>
      </c>
      <c r="P24" s="88">
        <v>30</v>
      </c>
      <c r="Q24" s="89" t="s">
        <v>20</v>
      </c>
    </row>
    <row r="25" spans="1:17" ht="16.5" thickBot="1">
      <c r="A25" s="90"/>
      <c r="B25" s="43" t="s">
        <v>17</v>
      </c>
      <c r="C25" s="75"/>
      <c r="D25" s="75"/>
      <c r="E25" s="75"/>
      <c r="F25" s="43" t="s">
        <v>50</v>
      </c>
      <c r="G25" s="44">
        <v>6</v>
      </c>
      <c r="H25" s="39">
        <v>6</v>
      </c>
      <c r="I25" s="37"/>
      <c r="J25" s="55">
        <f t="shared" si="0"/>
        <v>0</v>
      </c>
      <c r="K25" s="59" t="s">
        <v>20</v>
      </c>
      <c r="L25" s="87"/>
      <c r="M25" s="77"/>
      <c r="N25" s="86"/>
      <c r="O25" s="87"/>
      <c r="P25" s="88"/>
      <c r="Q25" s="89"/>
    </row>
    <row r="26" spans="1:17" ht="16.5" thickBot="1">
      <c r="A26" s="90"/>
      <c r="B26" s="45"/>
      <c r="C26" s="75"/>
      <c r="D26" s="75"/>
      <c r="E26" s="75"/>
      <c r="F26" s="43" t="s">
        <v>51</v>
      </c>
      <c r="G26" s="44">
        <v>5</v>
      </c>
      <c r="H26" s="39">
        <v>5</v>
      </c>
      <c r="I26" s="37"/>
      <c r="J26" s="55">
        <f t="shared" si="0"/>
        <v>0</v>
      </c>
      <c r="K26" s="50" t="s">
        <v>20</v>
      </c>
      <c r="L26" s="87"/>
      <c r="M26" s="77"/>
      <c r="N26" s="85"/>
      <c r="O26" s="87"/>
      <c r="P26" s="88"/>
      <c r="Q26" s="89"/>
    </row>
    <row r="27" spans="1:17" ht="16.5" thickBot="1">
      <c r="A27" s="90"/>
      <c r="B27" s="75" t="s">
        <v>17</v>
      </c>
      <c r="C27" s="75" t="s">
        <v>18</v>
      </c>
      <c r="D27" s="75">
        <v>12</v>
      </c>
      <c r="E27" s="75">
        <v>6</v>
      </c>
      <c r="F27" s="43" t="s">
        <v>52</v>
      </c>
      <c r="G27" s="44">
        <v>4</v>
      </c>
      <c r="H27" s="39">
        <v>1</v>
      </c>
      <c r="I27" s="37"/>
      <c r="J27" s="55">
        <f t="shared" si="0"/>
        <v>0</v>
      </c>
      <c r="K27" s="59" t="s">
        <v>20</v>
      </c>
      <c r="L27" s="87">
        <f>(I27*H27+I28*H28+I29*H29)/3</f>
        <v>0</v>
      </c>
      <c r="M27" s="77">
        <f>IF(L27&gt;=10,D27,J27+J28+J29)</f>
        <v>0</v>
      </c>
      <c r="N27" s="84" t="s">
        <v>20</v>
      </c>
      <c r="O27" s="87"/>
      <c r="P27" s="88"/>
      <c r="Q27" s="89"/>
    </row>
    <row r="28" spans="1:17" ht="16.5" thickBot="1">
      <c r="A28" s="90"/>
      <c r="B28" s="75"/>
      <c r="C28" s="75"/>
      <c r="D28" s="75"/>
      <c r="E28" s="75"/>
      <c r="F28" s="43" t="s">
        <v>53</v>
      </c>
      <c r="G28" s="44">
        <v>4</v>
      </c>
      <c r="H28" s="39">
        <v>1</v>
      </c>
      <c r="I28" s="37"/>
      <c r="J28" s="55">
        <f t="shared" si="0"/>
        <v>0</v>
      </c>
      <c r="K28" s="50" t="s">
        <v>20</v>
      </c>
      <c r="L28" s="87"/>
      <c r="M28" s="77"/>
      <c r="N28" s="86"/>
      <c r="O28" s="87"/>
      <c r="P28" s="88"/>
      <c r="Q28" s="89"/>
    </row>
    <row r="29" spans="1:17" ht="16.5" thickBot="1">
      <c r="A29" s="90"/>
      <c r="B29" s="75"/>
      <c r="C29" s="75"/>
      <c r="D29" s="75"/>
      <c r="E29" s="75"/>
      <c r="F29" s="43" t="s">
        <v>54</v>
      </c>
      <c r="G29" s="44">
        <v>4</v>
      </c>
      <c r="H29" s="39">
        <v>1</v>
      </c>
      <c r="I29" s="37"/>
      <c r="J29" s="55">
        <f t="shared" si="0"/>
        <v>0</v>
      </c>
      <c r="K29" s="59" t="s">
        <v>20</v>
      </c>
      <c r="L29" s="87"/>
      <c r="M29" s="77"/>
      <c r="N29" s="85"/>
      <c r="O29" s="87"/>
      <c r="P29" s="88"/>
      <c r="Q29" s="89"/>
    </row>
    <row r="30" spans="1:17" ht="40.5" customHeight="1" thickBot="1">
      <c r="A30" s="90"/>
      <c r="B30" s="43" t="s">
        <v>22</v>
      </c>
      <c r="C30" s="43" t="s">
        <v>28</v>
      </c>
      <c r="D30" s="43">
        <v>2</v>
      </c>
      <c r="E30" s="43">
        <v>1</v>
      </c>
      <c r="F30" s="43" t="s">
        <v>55</v>
      </c>
      <c r="G30" s="44">
        <v>2</v>
      </c>
      <c r="H30" s="39">
        <v>1</v>
      </c>
      <c r="I30" s="37"/>
      <c r="J30" s="55">
        <f t="shared" si="0"/>
        <v>0</v>
      </c>
      <c r="K30" s="59" t="s">
        <v>20</v>
      </c>
      <c r="L30" s="37">
        <f>I30</f>
        <v>0</v>
      </c>
      <c r="M30" s="37">
        <f>J30</f>
        <v>0</v>
      </c>
      <c r="N30" s="50" t="s">
        <v>20</v>
      </c>
      <c r="O30" s="87"/>
      <c r="P30" s="88"/>
      <c r="Q30" s="89"/>
    </row>
    <row r="31" spans="1:17" ht="18.75">
      <c r="A31" s="22" t="s">
        <v>72</v>
      </c>
      <c r="B31"/>
      <c r="C31" s="8"/>
      <c r="D31" s="27">
        <f>(O16*15+O24*15)/30</f>
        <v>0</v>
      </c>
      <c r="E31" s="28" t="s">
        <v>75</v>
      </c>
      <c r="F31" s="22" t="s">
        <v>123</v>
      </c>
      <c r="G31" s="8"/>
      <c r="H31" s="8"/>
      <c r="I31" s="8"/>
      <c r="J31" s="8"/>
      <c r="K31" s="8"/>
      <c r="L31" s="22" t="s">
        <v>124</v>
      </c>
      <c r="M31" s="8"/>
      <c r="N31" s="8"/>
      <c r="O31" s="8"/>
      <c r="P31" s="8"/>
    </row>
    <row r="32" spans="1:17" ht="20.25">
      <c r="A32" s="22" t="s">
        <v>86</v>
      </c>
      <c r="B32"/>
      <c r="C32"/>
      <c r="D32"/>
      <c r="E32"/>
      <c r="F32" s="8"/>
      <c r="G32" s="8"/>
      <c r="H32" s="8"/>
      <c r="I32" s="8"/>
      <c r="J32" s="8"/>
      <c r="K32" s="8"/>
      <c r="M32" s="54" t="s">
        <v>128</v>
      </c>
      <c r="N32" s="8"/>
      <c r="O32" s="8"/>
      <c r="P32" s="8"/>
    </row>
    <row r="33" spans="2:15" s="8" customFormat="1" ht="15" customHeight="1">
      <c r="B33"/>
      <c r="C33"/>
      <c r="D33" s="16" t="s">
        <v>125</v>
      </c>
      <c r="E33"/>
      <c r="L33" s="26"/>
      <c r="N33" s="71" t="s">
        <v>126</v>
      </c>
      <c r="O33" s="11"/>
    </row>
    <row r="34" spans="2:15" ht="15" customHeight="1">
      <c r="J34" s="6"/>
    </row>
    <row r="35" spans="2:15" ht="15" customHeight="1">
      <c r="J35" s="6"/>
    </row>
    <row r="36" spans="2:15" ht="15" customHeight="1">
      <c r="J36" s="6"/>
    </row>
    <row r="37" spans="2:15" ht="15" customHeight="1">
      <c r="J37" s="6"/>
    </row>
    <row r="38" spans="2:15" ht="15" customHeight="1">
      <c r="J38" s="6"/>
    </row>
    <row r="39" spans="2:15" ht="15" customHeight="1">
      <c r="J39" s="6"/>
    </row>
    <row r="40" spans="2:15" ht="15" customHeight="1">
      <c r="J40" s="6"/>
    </row>
    <row r="41" spans="2:15" ht="15" customHeight="1">
      <c r="J41" s="6"/>
    </row>
    <row r="42" spans="2:15" ht="15" customHeight="1">
      <c r="J42" s="6"/>
    </row>
    <row r="43" spans="2:15" ht="15" customHeight="1">
      <c r="J43" s="6"/>
    </row>
    <row r="44" spans="2:15" ht="15" customHeight="1">
      <c r="J44" s="6"/>
    </row>
    <row r="45" spans="2:15" ht="15.75">
      <c r="J45" s="4"/>
    </row>
    <row r="46" spans="2:15">
      <c r="J46" s="5"/>
    </row>
  </sheetData>
  <mergeCells count="56">
    <mergeCell ref="A12:A15"/>
    <mergeCell ref="B12:E12"/>
    <mergeCell ref="F12:H12"/>
    <mergeCell ref="I12:Q12"/>
    <mergeCell ref="B13:B15"/>
    <mergeCell ref="C13:C15"/>
    <mergeCell ref="E13:E15"/>
    <mergeCell ref="F13:F15"/>
    <mergeCell ref="G13:G15"/>
    <mergeCell ref="H13:H15"/>
    <mergeCell ref="D13:D15"/>
    <mergeCell ref="A16:A23"/>
    <mergeCell ref="B16:B18"/>
    <mergeCell ref="C16:C18"/>
    <mergeCell ref="D16:D18"/>
    <mergeCell ref="E16:E18"/>
    <mergeCell ref="B22:B23"/>
    <mergeCell ref="C22:C23"/>
    <mergeCell ref="D22:D23"/>
    <mergeCell ref="E22:E23"/>
    <mergeCell ref="B19:B21"/>
    <mergeCell ref="C19:C21"/>
    <mergeCell ref="D19:D21"/>
    <mergeCell ref="E19:E21"/>
    <mergeCell ref="A24:A30"/>
    <mergeCell ref="C24:C26"/>
    <mergeCell ref="D24:D26"/>
    <mergeCell ref="E24:E26"/>
    <mergeCell ref="L24:L26"/>
    <mergeCell ref="Q24:Q30"/>
    <mergeCell ref="B27:B29"/>
    <mergeCell ref="C27:C29"/>
    <mergeCell ref="D27:D29"/>
    <mergeCell ref="E27:E29"/>
    <mergeCell ref="L27:L29"/>
    <mergeCell ref="M27:M29"/>
    <mergeCell ref="M24:M26"/>
    <mergeCell ref="N27:N29"/>
    <mergeCell ref="N24:N26"/>
    <mergeCell ref="O24:O30"/>
    <mergeCell ref="P24:P30"/>
    <mergeCell ref="N22:N23"/>
    <mergeCell ref="N16:N18"/>
    <mergeCell ref="O16:O23"/>
    <mergeCell ref="P16:P23"/>
    <mergeCell ref="I13:K14"/>
    <mergeCell ref="L13:N14"/>
    <mergeCell ref="O13:Q14"/>
    <mergeCell ref="Q16:Q23"/>
    <mergeCell ref="M19:M21"/>
    <mergeCell ref="L16:L18"/>
    <mergeCell ref="M16:M18"/>
    <mergeCell ref="N19:N21"/>
    <mergeCell ref="M22:M23"/>
    <mergeCell ref="L22:L23"/>
    <mergeCell ref="L19:L21"/>
  </mergeCells>
  <pageMargins left="0.17" right="0.17" top="0.12" bottom="0.13" header="0.14000000000000001" footer="0.13"/>
  <pageSetup paperSize="9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5"/>
  <sheetViews>
    <sheetView topLeftCell="A13" workbookViewId="0">
      <selection activeCell="N31" sqref="N31"/>
    </sheetView>
  </sheetViews>
  <sheetFormatPr baseColWidth="10" defaultRowHeight="15"/>
  <cols>
    <col min="1" max="1" width="3.28515625" style="8" customWidth="1"/>
    <col min="2" max="2" width="6.7109375" style="8" customWidth="1"/>
    <col min="3" max="3" width="17.5703125" style="8" customWidth="1"/>
    <col min="4" max="4" width="6" style="8" customWidth="1"/>
    <col min="5" max="5" width="5" style="8" customWidth="1"/>
    <col min="6" max="6" width="24.42578125" style="8" customWidth="1"/>
    <col min="7" max="7" width="7.5703125" style="8" customWidth="1"/>
    <col min="8" max="8" width="5.28515625" style="8" customWidth="1"/>
    <col min="9" max="9" width="7.5703125" style="8" customWidth="1"/>
    <col min="10" max="10" width="7.42578125" style="8" customWidth="1"/>
    <col min="11" max="11" width="8" style="8" customWidth="1"/>
    <col min="12" max="12" width="6.85546875" style="8" customWidth="1"/>
    <col min="13" max="13" width="7.140625" style="8" customWidth="1"/>
    <col min="14" max="14" width="7.28515625" style="8" customWidth="1"/>
    <col min="15" max="15" width="6.85546875" style="8" customWidth="1"/>
    <col min="16" max="16" width="8" style="8" customWidth="1"/>
    <col min="17" max="17" width="7" style="8" customWidth="1"/>
    <col min="18" max="18" width="11.42578125" style="8"/>
    <col min="19" max="19" width="17.85546875" style="8" customWidth="1"/>
    <col min="20" max="16384" width="11.42578125" style="8"/>
  </cols>
  <sheetData>
    <row r="1" spans="1:19">
      <c r="A1" s="17" t="s">
        <v>64</v>
      </c>
      <c r="B1" s="18"/>
      <c r="C1" s="18"/>
      <c r="D1" s="18"/>
      <c r="E1" s="18"/>
      <c r="F1" s="18"/>
      <c r="G1" s="18"/>
      <c r="H1" s="18"/>
      <c r="I1" s="18"/>
      <c r="J1" s="18"/>
      <c r="K1" s="17" t="s">
        <v>65</v>
      </c>
      <c r="L1" s="18"/>
      <c r="N1" s="10"/>
      <c r="O1" s="10"/>
      <c r="P1" s="10"/>
      <c r="Q1" s="10"/>
    </row>
    <row r="2" spans="1:19" ht="12" customHeight="1">
      <c r="A2" s="19" t="s">
        <v>66</v>
      </c>
      <c r="B2" s="20"/>
      <c r="C2" s="20"/>
      <c r="D2" s="20"/>
      <c r="E2" s="20"/>
      <c r="F2" s="20"/>
      <c r="G2" s="20"/>
      <c r="H2" s="20"/>
      <c r="I2" s="20"/>
      <c r="J2" s="20"/>
      <c r="K2" s="19" t="s">
        <v>67</v>
      </c>
      <c r="L2" s="21"/>
      <c r="M2" s="20"/>
      <c r="N2" s="21"/>
      <c r="O2" s="21"/>
      <c r="P2" s="21"/>
      <c r="Q2" s="21"/>
    </row>
    <row r="3" spans="1:19">
      <c r="A3" s="13" t="s">
        <v>68</v>
      </c>
      <c r="B3"/>
      <c r="C3"/>
      <c r="D3"/>
      <c r="E3"/>
      <c r="F3"/>
      <c r="G3"/>
      <c r="H3"/>
      <c r="I3"/>
      <c r="J3"/>
      <c r="K3"/>
      <c r="L3"/>
      <c r="M3"/>
    </row>
    <row r="4" spans="1:19">
      <c r="A4" s="13" t="s">
        <v>69</v>
      </c>
      <c r="B4"/>
      <c r="C4"/>
      <c r="D4"/>
      <c r="E4"/>
      <c r="F4"/>
      <c r="G4"/>
      <c r="H4"/>
      <c r="I4"/>
      <c r="J4"/>
      <c r="K4"/>
      <c r="L4"/>
      <c r="M4"/>
    </row>
    <row r="5" spans="1:19">
      <c r="A5" s="13" t="s">
        <v>70</v>
      </c>
      <c r="B5"/>
      <c r="C5"/>
      <c r="D5"/>
      <c r="E5"/>
      <c r="F5"/>
      <c r="G5"/>
      <c r="H5"/>
      <c r="I5"/>
      <c r="J5"/>
      <c r="K5"/>
      <c r="L5"/>
      <c r="M5"/>
    </row>
    <row r="6" spans="1:19" ht="15.75">
      <c r="A6" s="14"/>
      <c r="B6"/>
      <c r="C6"/>
      <c r="D6"/>
      <c r="E6"/>
      <c r="F6"/>
      <c r="G6"/>
      <c r="H6" s="16" t="s">
        <v>71</v>
      </c>
      <c r="I6"/>
      <c r="J6"/>
      <c r="K6"/>
      <c r="L6"/>
      <c r="M6"/>
    </row>
    <row r="7" spans="1:19">
      <c r="B7"/>
      <c r="C7"/>
      <c r="D7"/>
      <c r="E7"/>
      <c r="G7"/>
      <c r="H7"/>
      <c r="I7"/>
      <c r="J7"/>
      <c r="K7"/>
      <c r="L7"/>
      <c r="M7"/>
    </row>
    <row r="10" spans="1:19" ht="20.25" customHeight="1" thickBot="1"/>
    <row r="11" spans="1:19" ht="28.5" customHeight="1" thickBot="1">
      <c r="A11" s="97" t="s">
        <v>0</v>
      </c>
      <c r="B11" s="98" t="s">
        <v>1</v>
      </c>
      <c r="C11" s="98"/>
      <c r="D11" s="98"/>
      <c r="E11" s="98"/>
      <c r="F11" s="98" t="s">
        <v>2</v>
      </c>
      <c r="G11" s="98"/>
      <c r="H11" s="98"/>
      <c r="I11" s="73" t="s">
        <v>3</v>
      </c>
      <c r="J11" s="73"/>
      <c r="K11" s="73"/>
      <c r="L11" s="73"/>
      <c r="M11" s="73"/>
      <c r="N11" s="73"/>
      <c r="O11" s="73"/>
      <c r="P11" s="73"/>
      <c r="Q11" s="73"/>
      <c r="R11" s="9"/>
      <c r="S11" s="52"/>
    </row>
    <row r="12" spans="1:19" ht="21" customHeight="1" thickBot="1">
      <c r="A12" s="97"/>
      <c r="B12" s="73" t="s">
        <v>4</v>
      </c>
      <c r="C12" s="73" t="s">
        <v>5</v>
      </c>
      <c r="D12" s="73" t="s">
        <v>73</v>
      </c>
      <c r="E12" s="73" t="s">
        <v>8</v>
      </c>
      <c r="F12" s="73" t="s">
        <v>9</v>
      </c>
      <c r="G12" s="73" t="s">
        <v>10</v>
      </c>
      <c r="H12" s="73" t="s">
        <v>8</v>
      </c>
      <c r="I12" s="73" t="s">
        <v>11</v>
      </c>
      <c r="J12" s="73"/>
      <c r="K12" s="73"/>
      <c r="L12" s="73" t="s">
        <v>12</v>
      </c>
      <c r="M12" s="73"/>
      <c r="N12" s="73"/>
      <c r="O12" s="73" t="s">
        <v>13</v>
      </c>
      <c r="P12" s="73"/>
      <c r="Q12" s="73"/>
      <c r="R12" s="9"/>
      <c r="S12" s="3"/>
    </row>
    <row r="13" spans="1:19" ht="15.75" thickBot="1">
      <c r="A13" s="97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9"/>
      <c r="S13" s="52"/>
    </row>
    <row r="14" spans="1:19" ht="26.25" thickBot="1">
      <c r="A14" s="97"/>
      <c r="B14" s="73"/>
      <c r="C14" s="73"/>
      <c r="D14" s="73"/>
      <c r="E14" s="73"/>
      <c r="F14" s="73"/>
      <c r="G14" s="73"/>
      <c r="H14" s="73"/>
      <c r="I14" s="38" t="s">
        <v>14</v>
      </c>
      <c r="J14" s="38" t="s">
        <v>6</v>
      </c>
      <c r="K14" s="38" t="s">
        <v>15</v>
      </c>
      <c r="L14" s="38" t="s">
        <v>14</v>
      </c>
      <c r="M14" s="38" t="s">
        <v>6</v>
      </c>
      <c r="N14" s="38" t="s">
        <v>15</v>
      </c>
      <c r="O14" s="38" t="s">
        <v>14</v>
      </c>
      <c r="P14" s="38" t="s">
        <v>6</v>
      </c>
      <c r="Q14" s="38" t="s">
        <v>15</v>
      </c>
      <c r="R14" s="9"/>
      <c r="S14" s="52"/>
    </row>
    <row r="15" spans="1:19" ht="16.5" thickBot="1">
      <c r="A15" s="94" t="s">
        <v>56</v>
      </c>
      <c r="B15" s="96" t="s">
        <v>17</v>
      </c>
      <c r="C15" s="73" t="s">
        <v>18</v>
      </c>
      <c r="D15" s="87">
        <v>18</v>
      </c>
      <c r="E15" s="95">
        <v>3</v>
      </c>
      <c r="F15" s="57" t="s">
        <v>57</v>
      </c>
      <c r="G15" s="37">
        <v>6</v>
      </c>
      <c r="H15" s="39">
        <v>1</v>
      </c>
      <c r="I15" s="37"/>
      <c r="J15" s="55">
        <f>IF(I15&gt;=10,G15,0)</f>
        <v>0</v>
      </c>
      <c r="K15" s="50" t="s">
        <v>20</v>
      </c>
      <c r="L15" s="93">
        <f>(I15*H15+I16*H16+I17*H17)/3</f>
        <v>0</v>
      </c>
      <c r="M15" s="77">
        <f>IF(L15&gt;=10,D15,J15+J16+J17)</f>
        <v>0</v>
      </c>
      <c r="N15" s="87" t="s">
        <v>20</v>
      </c>
      <c r="O15" s="93">
        <f>(L15*E15+L18*E18)/5</f>
        <v>0</v>
      </c>
      <c r="P15" s="93">
        <v>30</v>
      </c>
      <c r="Q15" s="93" t="s">
        <v>20</v>
      </c>
      <c r="S15" s="53"/>
    </row>
    <row r="16" spans="1:19" ht="16.5" thickBot="1">
      <c r="A16" s="94"/>
      <c r="B16" s="96"/>
      <c r="C16" s="73"/>
      <c r="D16" s="87"/>
      <c r="E16" s="95"/>
      <c r="F16" s="57" t="s">
        <v>58</v>
      </c>
      <c r="G16" s="37">
        <v>6</v>
      </c>
      <c r="H16" s="39">
        <v>1</v>
      </c>
      <c r="I16" s="37"/>
      <c r="J16" s="55">
        <f t="shared" ref="J16:J23" si="0">IF(I16&gt;=10,G16,0)</f>
        <v>0</v>
      </c>
      <c r="K16" s="50" t="s">
        <v>20</v>
      </c>
      <c r="L16" s="93"/>
      <c r="M16" s="77"/>
      <c r="N16" s="87"/>
      <c r="O16" s="93"/>
      <c r="P16" s="93"/>
      <c r="Q16" s="93"/>
      <c r="S16" s="53"/>
    </row>
    <row r="17" spans="1:19" ht="16.5" thickBot="1">
      <c r="A17" s="94"/>
      <c r="B17" s="96"/>
      <c r="C17" s="73"/>
      <c r="D17" s="87"/>
      <c r="E17" s="95"/>
      <c r="F17" s="40" t="s">
        <v>59</v>
      </c>
      <c r="G17" s="37">
        <v>6</v>
      </c>
      <c r="H17" s="39">
        <v>1</v>
      </c>
      <c r="I17" s="37"/>
      <c r="J17" s="55">
        <f t="shared" si="0"/>
        <v>0</v>
      </c>
      <c r="K17" s="50" t="s">
        <v>20</v>
      </c>
      <c r="L17" s="93"/>
      <c r="M17" s="77"/>
      <c r="N17" s="87"/>
      <c r="O17" s="93"/>
      <c r="P17" s="93"/>
      <c r="Q17" s="93"/>
      <c r="S17" s="53"/>
    </row>
    <row r="18" spans="1:19" ht="33" customHeight="1" thickBot="1">
      <c r="A18" s="94"/>
      <c r="B18" s="93" t="s">
        <v>22</v>
      </c>
      <c r="C18" s="73" t="s">
        <v>18</v>
      </c>
      <c r="D18" s="87">
        <v>12</v>
      </c>
      <c r="E18" s="95">
        <v>2</v>
      </c>
      <c r="F18" s="59" t="s">
        <v>87</v>
      </c>
      <c r="G18" s="37">
        <v>4</v>
      </c>
      <c r="H18" s="39">
        <v>1</v>
      </c>
      <c r="I18" s="37"/>
      <c r="J18" s="55">
        <f t="shared" si="0"/>
        <v>0</v>
      </c>
      <c r="K18" s="50" t="s">
        <v>20</v>
      </c>
      <c r="L18" s="93">
        <f>(I18*H18+I19*H19+I20*H20)/3</f>
        <v>0</v>
      </c>
      <c r="M18" s="77">
        <f>IF(L18&gt;=10,D18,J18+J19+J20)</f>
        <v>0</v>
      </c>
      <c r="N18" s="87" t="s">
        <v>20</v>
      </c>
      <c r="O18" s="93"/>
      <c r="P18" s="93"/>
      <c r="Q18" s="93"/>
      <c r="S18" s="51"/>
    </row>
    <row r="19" spans="1:19" ht="16.5" thickBot="1">
      <c r="A19" s="94"/>
      <c r="B19" s="93"/>
      <c r="C19" s="73"/>
      <c r="D19" s="87"/>
      <c r="E19" s="95"/>
      <c r="F19" s="40" t="s">
        <v>60</v>
      </c>
      <c r="G19" s="37">
        <v>4</v>
      </c>
      <c r="H19" s="39">
        <v>1</v>
      </c>
      <c r="I19" s="37"/>
      <c r="J19" s="55">
        <f t="shared" si="0"/>
        <v>0</v>
      </c>
      <c r="K19" s="50" t="s">
        <v>20</v>
      </c>
      <c r="L19" s="93"/>
      <c r="M19" s="77"/>
      <c r="N19" s="87"/>
      <c r="O19" s="93"/>
      <c r="P19" s="93"/>
      <c r="Q19" s="93"/>
      <c r="S19" s="53"/>
    </row>
    <row r="20" spans="1:19" ht="16.5" thickBot="1">
      <c r="A20" s="94"/>
      <c r="B20" s="93"/>
      <c r="C20" s="73"/>
      <c r="D20" s="87"/>
      <c r="E20" s="95"/>
      <c r="F20" s="57" t="s">
        <v>61</v>
      </c>
      <c r="G20" s="37">
        <v>4</v>
      </c>
      <c r="H20" s="39">
        <v>1</v>
      </c>
      <c r="I20" s="37"/>
      <c r="J20" s="55">
        <f t="shared" si="0"/>
        <v>0</v>
      </c>
      <c r="K20" s="50" t="s">
        <v>20</v>
      </c>
      <c r="L20" s="93"/>
      <c r="M20" s="77"/>
      <c r="N20" s="87"/>
      <c r="O20" s="93"/>
      <c r="P20" s="93"/>
      <c r="Q20" s="93"/>
      <c r="S20" s="53"/>
    </row>
    <row r="21" spans="1:19" ht="31.5" customHeight="1" thickBot="1">
      <c r="A21" s="94" t="s">
        <v>62</v>
      </c>
      <c r="B21" s="41"/>
      <c r="C21" s="73" t="s">
        <v>18</v>
      </c>
      <c r="D21" s="87">
        <v>10</v>
      </c>
      <c r="E21" s="95">
        <v>1</v>
      </c>
      <c r="F21" s="58" t="s">
        <v>90</v>
      </c>
      <c r="G21" s="37">
        <v>5</v>
      </c>
      <c r="H21" s="39">
        <v>1</v>
      </c>
      <c r="I21" s="37"/>
      <c r="J21" s="55">
        <f t="shared" si="0"/>
        <v>0</v>
      </c>
      <c r="K21" s="50" t="s">
        <v>20</v>
      </c>
      <c r="L21" s="93">
        <f>(I21*H21+I22*H22)/2</f>
        <v>0</v>
      </c>
      <c r="M21" s="77">
        <f>IF(L21&gt;=10,D21,J21+J22)</f>
        <v>0</v>
      </c>
      <c r="N21" s="87" t="s">
        <v>20</v>
      </c>
      <c r="O21" s="93">
        <f>(L21*E21+L23*E23)/3</f>
        <v>0</v>
      </c>
      <c r="P21" s="93">
        <v>30</v>
      </c>
      <c r="Q21" s="93" t="s">
        <v>20</v>
      </c>
    </row>
    <row r="22" spans="1:19" ht="32.25" thickBot="1">
      <c r="A22" s="94"/>
      <c r="B22" s="41" t="s">
        <v>17</v>
      </c>
      <c r="C22" s="73"/>
      <c r="D22" s="87"/>
      <c r="E22" s="95"/>
      <c r="F22" s="59" t="s">
        <v>89</v>
      </c>
      <c r="G22" s="37">
        <v>5</v>
      </c>
      <c r="H22" s="39">
        <v>1</v>
      </c>
      <c r="I22" s="37"/>
      <c r="J22" s="55">
        <f t="shared" si="0"/>
        <v>0</v>
      </c>
      <c r="K22" s="50" t="s">
        <v>20</v>
      </c>
      <c r="L22" s="93"/>
      <c r="M22" s="77"/>
      <c r="N22" s="87"/>
      <c r="O22" s="93"/>
      <c r="P22" s="93"/>
      <c r="Q22" s="93"/>
    </row>
    <row r="23" spans="1:19" ht="34.5" customHeight="1" thickBot="1">
      <c r="A23" s="94"/>
      <c r="B23" s="41" t="s">
        <v>22</v>
      </c>
      <c r="C23" s="38" t="s">
        <v>18</v>
      </c>
      <c r="D23" s="37">
        <v>20</v>
      </c>
      <c r="E23" s="37">
        <v>2</v>
      </c>
      <c r="F23" s="57" t="s">
        <v>63</v>
      </c>
      <c r="G23" s="37">
        <v>20</v>
      </c>
      <c r="H23" s="39">
        <v>1</v>
      </c>
      <c r="I23" s="37"/>
      <c r="J23" s="55">
        <f t="shared" si="0"/>
        <v>0</v>
      </c>
      <c r="K23" s="50" t="s">
        <v>20</v>
      </c>
      <c r="L23" s="41">
        <f>I23</f>
        <v>0</v>
      </c>
      <c r="M23" s="37">
        <f>J23</f>
        <v>0</v>
      </c>
      <c r="N23" s="50" t="s">
        <v>20</v>
      </c>
      <c r="O23" s="93"/>
      <c r="P23" s="93"/>
      <c r="Q23" s="93"/>
    </row>
    <row r="24" spans="1:19" ht="18.75">
      <c r="A24" s="22" t="s">
        <v>72</v>
      </c>
      <c r="B24"/>
      <c r="D24" s="1">
        <f>(O15*5+O21*3)/8</f>
        <v>0</v>
      </c>
      <c r="E24" s="28" t="s">
        <v>75</v>
      </c>
      <c r="F24" s="22" t="s">
        <v>120</v>
      </c>
      <c r="L24" s="22" t="s">
        <v>121</v>
      </c>
    </row>
    <row r="25" spans="1:19" ht="20.25">
      <c r="A25" s="22" t="s">
        <v>86</v>
      </c>
      <c r="B25"/>
      <c r="C25"/>
      <c r="D25"/>
      <c r="E25"/>
      <c r="M25" s="54" t="s">
        <v>129</v>
      </c>
    </row>
    <row r="26" spans="1:19" ht="15" customHeight="1">
      <c r="B26"/>
      <c r="C26"/>
      <c r="D26" s="16" t="s">
        <v>125</v>
      </c>
      <c r="E26"/>
      <c r="L26" s="26"/>
      <c r="N26" s="71" t="s">
        <v>126</v>
      </c>
      <c r="O26" s="11"/>
    </row>
    <row r="27" spans="1:19" ht="15" customHeight="1">
      <c r="K27" s="11"/>
      <c r="L27" s="10"/>
      <c r="M27" s="10"/>
      <c r="N27" s="10"/>
      <c r="O27" s="11"/>
    </row>
    <row r="28" spans="1:19" ht="15" customHeight="1">
      <c r="K28" s="11"/>
      <c r="L28" s="10"/>
      <c r="M28" s="10"/>
      <c r="N28" s="10"/>
      <c r="O28" s="11"/>
    </row>
    <row r="29" spans="1:19" ht="15" customHeight="1">
      <c r="K29" s="11"/>
      <c r="L29" s="10"/>
      <c r="M29" s="10"/>
      <c r="N29" s="10"/>
      <c r="O29" s="11"/>
    </row>
    <row r="30" spans="1:19" ht="15" customHeight="1">
      <c r="K30" s="11"/>
      <c r="L30" s="10"/>
      <c r="M30" s="10"/>
      <c r="N30" s="10"/>
      <c r="O30" s="11"/>
    </row>
    <row r="31" spans="1:19" ht="15" customHeight="1">
      <c r="K31" s="11"/>
      <c r="L31" s="10"/>
      <c r="M31" s="10"/>
      <c r="N31" s="10"/>
      <c r="O31" s="11"/>
    </row>
    <row r="32" spans="1:19" ht="15" customHeight="1">
      <c r="K32" s="11"/>
      <c r="L32" s="10"/>
      <c r="M32" s="10"/>
      <c r="N32" s="10"/>
      <c r="O32" s="11"/>
    </row>
    <row r="33" spans="11:15" ht="15" customHeight="1">
      <c r="K33" s="11"/>
      <c r="L33" s="10"/>
      <c r="M33" s="10"/>
      <c r="N33" s="10"/>
      <c r="O33" s="11"/>
    </row>
    <row r="34" spans="11:15" ht="15" customHeight="1">
      <c r="K34" s="11"/>
      <c r="L34" s="10"/>
      <c r="M34" s="10"/>
      <c r="N34" s="10"/>
      <c r="O34" s="11"/>
    </row>
    <row r="35" spans="11:15" ht="15" customHeight="1">
      <c r="K35" s="11"/>
      <c r="L35" s="10"/>
      <c r="M35" s="10"/>
      <c r="N35" s="10"/>
      <c r="O35" s="11"/>
    </row>
  </sheetData>
  <mergeCells count="42">
    <mergeCell ref="A11:A14"/>
    <mergeCell ref="B11:E11"/>
    <mergeCell ref="F11:H11"/>
    <mergeCell ref="I11:Q11"/>
    <mergeCell ref="B12:B14"/>
    <mergeCell ref="C12:C14"/>
    <mergeCell ref="E12:E14"/>
    <mergeCell ref="F12:F14"/>
    <mergeCell ref="G12:G14"/>
    <mergeCell ref="H12:H14"/>
    <mergeCell ref="I12:K13"/>
    <mergeCell ref="D12:D14"/>
    <mergeCell ref="L12:N13"/>
    <mergeCell ref="O12:Q13"/>
    <mergeCell ref="A15:A20"/>
    <mergeCell ref="B15:B17"/>
    <mergeCell ref="C15:C17"/>
    <mergeCell ref="D15:D17"/>
    <mergeCell ref="E15:E17"/>
    <mergeCell ref="B18:B20"/>
    <mergeCell ref="C18:C20"/>
    <mergeCell ref="D18:D20"/>
    <mergeCell ref="E18:E20"/>
    <mergeCell ref="A21:A23"/>
    <mergeCell ref="C21:C22"/>
    <mergeCell ref="D21:D22"/>
    <mergeCell ref="E21:E22"/>
    <mergeCell ref="L21:L22"/>
    <mergeCell ref="Q21:Q23"/>
    <mergeCell ref="N18:N20"/>
    <mergeCell ref="M21:M22"/>
    <mergeCell ref="N21:N22"/>
    <mergeCell ref="O15:O20"/>
    <mergeCell ref="P15:P20"/>
    <mergeCell ref="Q15:Q20"/>
    <mergeCell ref="M18:M20"/>
    <mergeCell ref="L15:L17"/>
    <mergeCell ref="M15:M17"/>
    <mergeCell ref="N15:N17"/>
    <mergeCell ref="O21:O23"/>
    <mergeCell ref="P21:P23"/>
    <mergeCell ref="L18:L20"/>
  </mergeCells>
  <pageMargins left="0.17" right="0.17" top="0.36" bottom="0.74803149606299213" header="0.21" footer="0.31496062992125984"/>
  <pageSetup paperSize="9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8"/>
  <sheetViews>
    <sheetView topLeftCell="A23" workbookViewId="0">
      <selection activeCell="H43" sqref="H43"/>
    </sheetView>
  </sheetViews>
  <sheetFormatPr baseColWidth="10" defaultRowHeight="15"/>
  <cols>
    <col min="1" max="1" width="3.42578125" customWidth="1"/>
    <col min="2" max="2" width="6.28515625" style="15" customWidth="1"/>
    <col min="3" max="3" width="17.85546875" style="30" customWidth="1"/>
    <col min="4" max="4" width="6.85546875" customWidth="1"/>
    <col min="5" max="5" width="4.5703125" customWidth="1"/>
    <col min="6" max="6" width="24.42578125" customWidth="1"/>
    <col min="7" max="7" width="6.85546875" customWidth="1"/>
    <col min="8" max="8" width="4.7109375" customWidth="1"/>
    <col min="9" max="9" width="5.7109375" customWidth="1"/>
    <col min="10" max="10" width="7" customWidth="1"/>
    <col min="11" max="11" width="6.7109375" customWidth="1"/>
    <col min="12" max="13" width="6.85546875" customWidth="1"/>
    <col min="14" max="14" width="7" customWidth="1"/>
    <col min="15" max="15" width="5.42578125" customWidth="1"/>
    <col min="16" max="16" width="6.42578125" customWidth="1"/>
    <col min="17" max="17" width="6" customWidth="1"/>
  </cols>
  <sheetData>
    <row r="1" spans="1:17" s="8" customFormat="1" ht="12" customHeight="1">
      <c r="A1" s="17" t="s">
        <v>64</v>
      </c>
      <c r="B1" s="18"/>
      <c r="C1" s="18"/>
      <c r="D1" s="18"/>
      <c r="E1" s="18"/>
      <c r="F1" s="18"/>
      <c r="G1" s="18"/>
      <c r="H1" s="18"/>
      <c r="I1" s="18"/>
      <c r="J1" s="18"/>
      <c r="K1" s="17" t="s">
        <v>65</v>
      </c>
      <c r="L1" s="18"/>
      <c r="N1" s="10"/>
      <c r="O1" s="10"/>
      <c r="P1" s="10"/>
      <c r="Q1" s="10"/>
    </row>
    <row r="2" spans="1:17" s="8" customFormat="1" ht="12" customHeight="1">
      <c r="A2" s="19" t="s">
        <v>66</v>
      </c>
      <c r="B2" s="20"/>
      <c r="C2" s="20"/>
      <c r="D2" s="20"/>
      <c r="E2" s="20"/>
      <c r="F2" s="20"/>
      <c r="G2" s="20"/>
      <c r="H2" s="20"/>
      <c r="I2" s="20"/>
      <c r="J2" s="20"/>
      <c r="K2" s="19" t="s">
        <v>67</v>
      </c>
      <c r="L2" s="21"/>
      <c r="M2" s="20"/>
      <c r="N2" s="21"/>
      <c r="O2" s="21"/>
      <c r="P2" s="21"/>
      <c r="Q2" s="21"/>
    </row>
    <row r="3" spans="1:17" s="8" customFormat="1" ht="12.75" customHeight="1">
      <c r="A3" s="13" t="s">
        <v>68</v>
      </c>
      <c r="B3"/>
      <c r="C3"/>
      <c r="D3"/>
      <c r="E3"/>
      <c r="F3"/>
      <c r="G3"/>
      <c r="H3"/>
      <c r="I3"/>
      <c r="J3"/>
      <c r="K3"/>
      <c r="L3"/>
      <c r="M3"/>
    </row>
    <row r="4" spans="1:17" s="8" customFormat="1" ht="13.5" customHeight="1">
      <c r="A4" s="13" t="s">
        <v>69</v>
      </c>
      <c r="B4"/>
      <c r="C4"/>
      <c r="D4"/>
      <c r="E4"/>
      <c r="F4"/>
      <c r="G4"/>
      <c r="H4"/>
      <c r="I4"/>
      <c r="J4"/>
      <c r="K4"/>
      <c r="L4"/>
      <c r="M4"/>
    </row>
    <row r="5" spans="1:17" s="8" customFormat="1" ht="12.75" customHeight="1">
      <c r="A5" s="13" t="s">
        <v>70</v>
      </c>
      <c r="B5"/>
      <c r="C5"/>
      <c r="D5"/>
      <c r="E5"/>
      <c r="F5"/>
      <c r="G5"/>
      <c r="H5"/>
      <c r="I5"/>
      <c r="J5"/>
      <c r="K5"/>
      <c r="L5"/>
      <c r="M5"/>
    </row>
    <row r="6" spans="1:17" s="8" customFormat="1" ht="12.75" customHeight="1">
      <c r="A6" s="14"/>
      <c r="B6"/>
      <c r="C6"/>
      <c r="D6"/>
      <c r="E6"/>
      <c r="F6"/>
      <c r="G6"/>
      <c r="H6" s="16" t="s">
        <v>71</v>
      </c>
      <c r="I6"/>
      <c r="J6"/>
      <c r="K6"/>
      <c r="L6"/>
      <c r="M6"/>
    </row>
    <row r="7" spans="1:17" ht="12" customHeight="1"/>
    <row r="10" spans="1:17" ht="17.25" customHeight="1" thickBot="1"/>
    <row r="11" spans="1:17" ht="24" customHeight="1" thickBot="1">
      <c r="A11" s="101" t="s">
        <v>0</v>
      </c>
      <c r="B11" s="106" t="s">
        <v>1</v>
      </c>
      <c r="C11" s="106"/>
      <c r="D11" s="106"/>
      <c r="E11" s="106"/>
      <c r="F11" s="106" t="s">
        <v>2</v>
      </c>
      <c r="G11" s="106"/>
      <c r="H11" s="106"/>
      <c r="I11" s="102" t="s">
        <v>3</v>
      </c>
      <c r="J11" s="102"/>
      <c r="K11" s="102"/>
      <c r="L11" s="102"/>
      <c r="M11" s="102"/>
      <c r="N11" s="102"/>
      <c r="O11" s="102"/>
      <c r="P11" s="102"/>
      <c r="Q11" s="102"/>
    </row>
    <row r="12" spans="1:17" ht="12" customHeight="1" thickBot="1">
      <c r="A12" s="101"/>
      <c r="B12" s="102" t="s">
        <v>4</v>
      </c>
      <c r="C12" s="102" t="s">
        <v>5</v>
      </c>
      <c r="D12" s="102" t="s">
        <v>73</v>
      </c>
      <c r="E12" s="102" t="s">
        <v>74</v>
      </c>
      <c r="F12" s="102" t="s">
        <v>9</v>
      </c>
      <c r="G12" s="102" t="s">
        <v>10</v>
      </c>
      <c r="H12" s="102" t="s">
        <v>74</v>
      </c>
      <c r="I12" s="102" t="s">
        <v>11</v>
      </c>
      <c r="J12" s="102"/>
      <c r="K12" s="102"/>
      <c r="L12" s="102" t="s">
        <v>12</v>
      </c>
      <c r="M12" s="102"/>
      <c r="N12" s="102"/>
      <c r="O12" s="102" t="s">
        <v>13</v>
      </c>
      <c r="P12" s="102"/>
      <c r="Q12" s="102"/>
    </row>
    <row r="13" spans="1:17" ht="3.75" hidden="1" customHeight="1">
      <c r="A13" s="101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7" ht="13.5" customHeight="1" thickBot="1">
      <c r="A14" s="101"/>
      <c r="B14" s="102"/>
      <c r="C14" s="102"/>
      <c r="D14" s="102"/>
      <c r="E14" s="102"/>
      <c r="F14" s="102"/>
      <c r="G14" s="102"/>
      <c r="H14" s="102"/>
      <c r="I14" s="61" t="s">
        <v>14</v>
      </c>
      <c r="J14" s="61" t="s">
        <v>6</v>
      </c>
      <c r="K14" s="61" t="s">
        <v>15</v>
      </c>
      <c r="L14" s="61" t="s">
        <v>14</v>
      </c>
      <c r="M14" s="61" t="s">
        <v>6</v>
      </c>
      <c r="N14" s="61" t="s">
        <v>15</v>
      </c>
      <c r="O14" s="61" t="s">
        <v>14</v>
      </c>
      <c r="P14" s="61" t="s">
        <v>6</v>
      </c>
      <c r="Q14" s="61" t="s">
        <v>15</v>
      </c>
    </row>
    <row r="15" spans="1:17" ht="12.75" customHeight="1" thickBot="1">
      <c r="A15" s="101" t="s">
        <v>16</v>
      </c>
      <c r="B15" s="102" t="s">
        <v>93</v>
      </c>
      <c r="C15" s="102" t="s">
        <v>76</v>
      </c>
      <c r="D15" s="100">
        <v>2.5</v>
      </c>
      <c r="E15" s="100">
        <v>1</v>
      </c>
      <c r="F15" s="100" t="s">
        <v>77</v>
      </c>
      <c r="G15" s="100">
        <v>2.5</v>
      </c>
      <c r="H15" s="100">
        <v>1</v>
      </c>
      <c r="I15" s="103"/>
      <c r="J15" s="103">
        <f>IF(I15&gt;=10,G15,0)</f>
        <v>0</v>
      </c>
      <c r="K15" s="100" t="s">
        <v>88</v>
      </c>
      <c r="L15" s="99">
        <f>I15</f>
        <v>0</v>
      </c>
      <c r="M15" s="99">
        <v>2.5</v>
      </c>
      <c r="N15" s="100" t="s">
        <v>88</v>
      </c>
      <c r="O15" s="99">
        <f>(L15*E15+L17*E17+L19*E19+L21*E21+L24*E24)/12.5</f>
        <v>0</v>
      </c>
      <c r="P15" s="102">
        <v>30</v>
      </c>
      <c r="Q15" s="102" t="s">
        <v>88</v>
      </c>
    </row>
    <row r="16" spans="1:17" ht="10.5" customHeight="1" thickBot="1">
      <c r="A16" s="101"/>
      <c r="B16" s="102"/>
      <c r="C16" s="102"/>
      <c r="D16" s="100"/>
      <c r="E16" s="100"/>
      <c r="F16" s="100"/>
      <c r="G16" s="100"/>
      <c r="H16" s="100"/>
      <c r="I16" s="103"/>
      <c r="J16" s="103"/>
      <c r="K16" s="100"/>
      <c r="L16" s="99"/>
      <c r="M16" s="99"/>
      <c r="N16" s="100"/>
      <c r="O16" s="99"/>
      <c r="P16" s="102"/>
      <c r="Q16" s="102"/>
    </row>
    <row r="17" spans="1:17" ht="18.75" customHeight="1" thickBot="1">
      <c r="A17" s="101"/>
      <c r="B17" s="102" t="s">
        <v>22</v>
      </c>
      <c r="C17" s="102" t="s">
        <v>23</v>
      </c>
      <c r="D17" s="100">
        <v>2.5</v>
      </c>
      <c r="E17" s="100">
        <v>1</v>
      </c>
      <c r="F17" s="100" t="s">
        <v>111</v>
      </c>
      <c r="G17" s="100">
        <v>2.5</v>
      </c>
      <c r="H17" s="100">
        <v>1</v>
      </c>
      <c r="I17" s="103"/>
      <c r="J17" s="103">
        <f>IF(I17&gt;=10,G17,0)</f>
        <v>0</v>
      </c>
      <c r="K17" s="100" t="s">
        <v>88</v>
      </c>
      <c r="L17" s="99">
        <f>I17</f>
        <v>0</v>
      </c>
      <c r="M17" s="99">
        <v>2.5</v>
      </c>
      <c r="N17" s="100" t="s">
        <v>88</v>
      </c>
      <c r="O17" s="99"/>
      <c r="P17" s="102"/>
      <c r="Q17" s="102"/>
    </row>
    <row r="18" spans="1:17" ht="5.25" customHeight="1" thickBot="1">
      <c r="A18" s="101"/>
      <c r="B18" s="102"/>
      <c r="C18" s="102"/>
      <c r="D18" s="100"/>
      <c r="E18" s="100"/>
      <c r="F18" s="100"/>
      <c r="G18" s="100"/>
      <c r="H18" s="100"/>
      <c r="I18" s="103"/>
      <c r="J18" s="103"/>
      <c r="K18" s="100"/>
      <c r="L18" s="99"/>
      <c r="M18" s="99"/>
      <c r="N18" s="100"/>
      <c r="O18" s="99"/>
      <c r="P18" s="102"/>
      <c r="Q18" s="102"/>
    </row>
    <row r="19" spans="1:17" ht="24" customHeight="1" thickBot="1">
      <c r="A19" s="101"/>
      <c r="B19" s="102" t="s">
        <v>27</v>
      </c>
      <c r="C19" s="102" t="s">
        <v>28</v>
      </c>
      <c r="D19" s="100">
        <v>6.5</v>
      </c>
      <c r="E19" s="100">
        <v>3</v>
      </c>
      <c r="F19" s="62" t="s">
        <v>94</v>
      </c>
      <c r="G19" s="62">
        <v>3.5</v>
      </c>
      <c r="H19" s="62">
        <v>1.25</v>
      </c>
      <c r="I19" s="63"/>
      <c r="J19" s="63">
        <f t="shared" ref="J19:J28" si="0">IF(I19&gt;=10,G19,0)</f>
        <v>0</v>
      </c>
      <c r="K19" s="62" t="s">
        <v>88</v>
      </c>
      <c r="L19" s="99">
        <f>(I19*H19+I20*H20)/2.25</f>
        <v>0</v>
      </c>
      <c r="M19" s="99">
        <v>6.5</v>
      </c>
      <c r="N19" s="100" t="s">
        <v>88</v>
      </c>
      <c r="O19" s="99"/>
      <c r="P19" s="102"/>
      <c r="Q19" s="102"/>
    </row>
    <row r="20" spans="1:17" ht="13.5" customHeight="1" thickBot="1">
      <c r="A20" s="101"/>
      <c r="B20" s="102"/>
      <c r="C20" s="102"/>
      <c r="D20" s="100"/>
      <c r="E20" s="100"/>
      <c r="F20" s="62" t="s">
        <v>95</v>
      </c>
      <c r="G20" s="62">
        <v>3</v>
      </c>
      <c r="H20" s="62">
        <v>1</v>
      </c>
      <c r="I20" s="63"/>
      <c r="J20" s="63">
        <f t="shared" si="0"/>
        <v>0</v>
      </c>
      <c r="K20" s="62" t="s">
        <v>88</v>
      </c>
      <c r="L20" s="99"/>
      <c r="M20" s="99"/>
      <c r="N20" s="100"/>
      <c r="O20" s="99"/>
      <c r="P20" s="102"/>
      <c r="Q20" s="102"/>
    </row>
    <row r="21" spans="1:17" ht="24.75" customHeight="1" thickBot="1">
      <c r="A21" s="101"/>
      <c r="B21" s="102" t="s">
        <v>17</v>
      </c>
      <c r="C21" s="102" t="s">
        <v>18</v>
      </c>
      <c r="D21" s="100">
        <v>9</v>
      </c>
      <c r="E21" s="100">
        <v>3.5</v>
      </c>
      <c r="F21" s="62" t="s">
        <v>96</v>
      </c>
      <c r="G21" s="62">
        <v>3</v>
      </c>
      <c r="H21" s="62">
        <v>1.25</v>
      </c>
      <c r="I21" s="63"/>
      <c r="J21" s="63">
        <f t="shared" si="0"/>
        <v>0</v>
      </c>
      <c r="K21" s="62" t="s">
        <v>88</v>
      </c>
      <c r="L21" s="99">
        <f>(I21*H21+I22*H22+I23*H23)/3.75</f>
        <v>0</v>
      </c>
      <c r="M21" s="99">
        <v>9</v>
      </c>
      <c r="N21" s="100" t="s">
        <v>88</v>
      </c>
      <c r="O21" s="99"/>
      <c r="P21" s="102"/>
      <c r="Q21" s="102"/>
    </row>
    <row r="22" spans="1:17" ht="23.25" customHeight="1" thickBot="1">
      <c r="A22" s="101"/>
      <c r="B22" s="102"/>
      <c r="C22" s="102"/>
      <c r="D22" s="100"/>
      <c r="E22" s="100"/>
      <c r="F22" s="62" t="s">
        <v>97</v>
      </c>
      <c r="G22" s="62">
        <v>3.5</v>
      </c>
      <c r="H22" s="62">
        <v>1.5</v>
      </c>
      <c r="I22" s="63"/>
      <c r="J22" s="63">
        <f t="shared" si="0"/>
        <v>0</v>
      </c>
      <c r="K22" s="62" t="s">
        <v>88</v>
      </c>
      <c r="L22" s="99"/>
      <c r="M22" s="99"/>
      <c r="N22" s="100"/>
      <c r="O22" s="99"/>
      <c r="P22" s="102"/>
      <c r="Q22" s="102"/>
    </row>
    <row r="23" spans="1:17" ht="14.25" customHeight="1" thickBot="1">
      <c r="A23" s="101"/>
      <c r="B23" s="102"/>
      <c r="C23" s="102"/>
      <c r="D23" s="100"/>
      <c r="E23" s="100"/>
      <c r="F23" s="62" t="s">
        <v>112</v>
      </c>
      <c r="G23" s="62">
        <v>2.5</v>
      </c>
      <c r="H23" s="62">
        <v>1</v>
      </c>
      <c r="I23" s="63"/>
      <c r="J23" s="63">
        <f t="shared" si="0"/>
        <v>0</v>
      </c>
      <c r="K23" s="62" t="s">
        <v>88</v>
      </c>
      <c r="L23" s="99"/>
      <c r="M23" s="99"/>
      <c r="N23" s="100"/>
      <c r="O23" s="99"/>
      <c r="P23" s="102"/>
      <c r="Q23" s="102"/>
    </row>
    <row r="24" spans="1:17" ht="24.75" customHeight="1" thickBot="1">
      <c r="A24" s="101"/>
      <c r="B24" s="102" t="s">
        <v>17</v>
      </c>
      <c r="C24" s="102" t="s">
        <v>18</v>
      </c>
      <c r="D24" s="100">
        <v>9.5</v>
      </c>
      <c r="E24" s="102">
        <v>4</v>
      </c>
      <c r="F24" s="62" t="s">
        <v>98</v>
      </c>
      <c r="G24" s="62">
        <v>2.5</v>
      </c>
      <c r="H24" s="62">
        <v>1</v>
      </c>
      <c r="I24" s="63"/>
      <c r="J24" s="63">
        <f t="shared" si="0"/>
        <v>0</v>
      </c>
      <c r="K24" s="62" t="s">
        <v>88</v>
      </c>
      <c r="L24" s="99">
        <f>(I24*H24+I25*H25+I26*H26)/4</f>
        <v>0</v>
      </c>
      <c r="M24" s="99">
        <v>9.5</v>
      </c>
      <c r="N24" s="100" t="s">
        <v>88</v>
      </c>
      <c r="O24" s="99"/>
      <c r="P24" s="102"/>
      <c r="Q24" s="102"/>
    </row>
    <row r="25" spans="1:17" ht="24" customHeight="1" thickBot="1">
      <c r="A25" s="101"/>
      <c r="B25" s="102"/>
      <c r="C25" s="102"/>
      <c r="D25" s="100"/>
      <c r="E25" s="102"/>
      <c r="F25" s="62" t="s">
        <v>99</v>
      </c>
      <c r="G25" s="62">
        <v>3.5</v>
      </c>
      <c r="H25" s="62">
        <v>1.5</v>
      </c>
      <c r="I25" s="63"/>
      <c r="J25" s="63">
        <f t="shared" si="0"/>
        <v>0</v>
      </c>
      <c r="K25" s="62" t="s">
        <v>88</v>
      </c>
      <c r="L25" s="99"/>
      <c r="M25" s="99"/>
      <c r="N25" s="100"/>
      <c r="O25" s="99"/>
      <c r="P25" s="102"/>
      <c r="Q25" s="102"/>
    </row>
    <row r="26" spans="1:17" ht="14.25" customHeight="1" thickBot="1">
      <c r="A26" s="101"/>
      <c r="B26" s="102"/>
      <c r="C26" s="102"/>
      <c r="D26" s="100"/>
      <c r="E26" s="102"/>
      <c r="F26" s="62" t="s">
        <v>78</v>
      </c>
      <c r="G26" s="62">
        <v>3.5</v>
      </c>
      <c r="H26" s="62">
        <v>1.5</v>
      </c>
      <c r="I26" s="63"/>
      <c r="J26" s="63">
        <f t="shared" si="0"/>
        <v>0</v>
      </c>
      <c r="K26" s="62" t="s">
        <v>88</v>
      </c>
      <c r="L26" s="99"/>
      <c r="M26" s="99"/>
      <c r="N26" s="100"/>
      <c r="O26" s="99"/>
      <c r="P26" s="102"/>
      <c r="Q26" s="102"/>
    </row>
    <row r="27" spans="1:17" ht="24" customHeight="1" thickBot="1">
      <c r="A27" s="101" t="s">
        <v>31</v>
      </c>
      <c r="B27" s="61" t="s">
        <v>93</v>
      </c>
      <c r="C27" s="61" t="s">
        <v>100</v>
      </c>
      <c r="D27" s="62">
        <v>2.5</v>
      </c>
      <c r="E27" s="61">
        <v>1</v>
      </c>
      <c r="F27" s="62" t="s">
        <v>79</v>
      </c>
      <c r="G27" s="62">
        <v>2.5</v>
      </c>
      <c r="H27" s="62">
        <v>1</v>
      </c>
      <c r="I27" s="63"/>
      <c r="J27" s="63">
        <f t="shared" si="0"/>
        <v>0</v>
      </c>
      <c r="K27" s="62" t="s">
        <v>88</v>
      </c>
      <c r="L27" s="64">
        <f>I27</f>
        <v>0</v>
      </c>
      <c r="M27" s="64">
        <v>2.5</v>
      </c>
      <c r="N27" s="62" t="s">
        <v>88</v>
      </c>
      <c r="O27" s="99">
        <f>(L27*E27+L28*E28+L30*E30+L33*E33)/(E27+E28+E30+E33)</f>
        <v>0</v>
      </c>
      <c r="P27" s="102">
        <v>30</v>
      </c>
      <c r="Q27" s="102" t="s">
        <v>88</v>
      </c>
    </row>
    <row r="28" spans="1:17" ht="23.25" customHeight="1" thickBot="1">
      <c r="A28" s="101"/>
      <c r="B28" s="102" t="s">
        <v>22</v>
      </c>
      <c r="C28" s="102" t="s">
        <v>101</v>
      </c>
      <c r="D28" s="100">
        <v>3</v>
      </c>
      <c r="E28" s="106">
        <v>1.2</v>
      </c>
      <c r="F28" s="100" t="s">
        <v>113</v>
      </c>
      <c r="G28" s="100">
        <v>3</v>
      </c>
      <c r="H28" s="100">
        <v>1.2</v>
      </c>
      <c r="I28" s="103"/>
      <c r="J28" s="103">
        <f t="shared" si="0"/>
        <v>0</v>
      </c>
      <c r="K28" s="104" t="s">
        <v>20</v>
      </c>
      <c r="L28" s="99">
        <f>I28</f>
        <v>0</v>
      </c>
      <c r="M28" s="99">
        <v>3</v>
      </c>
      <c r="N28" s="100" t="s">
        <v>88</v>
      </c>
      <c r="O28" s="99"/>
      <c r="P28" s="102"/>
      <c r="Q28" s="102"/>
    </row>
    <row r="29" spans="1:17" ht="7.5" hidden="1" customHeight="1">
      <c r="A29" s="101"/>
      <c r="B29" s="102"/>
      <c r="C29" s="102"/>
      <c r="D29" s="100"/>
      <c r="E29" s="106"/>
      <c r="F29" s="100"/>
      <c r="G29" s="100"/>
      <c r="H29" s="100"/>
      <c r="I29" s="103"/>
      <c r="J29" s="103"/>
      <c r="K29" s="105"/>
      <c r="L29" s="99"/>
      <c r="M29" s="99"/>
      <c r="N29" s="100"/>
      <c r="O29" s="99"/>
      <c r="P29" s="102"/>
      <c r="Q29" s="102"/>
    </row>
    <row r="30" spans="1:17" ht="13.5" customHeight="1" thickBot="1">
      <c r="A30" s="101"/>
      <c r="B30" s="102" t="s">
        <v>17</v>
      </c>
      <c r="C30" s="102" t="s">
        <v>102</v>
      </c>
      <c r="D30" s="100">
        <v>11.5</v>
      </c>
      <c r="E30" s="102">
        <v>4.5999999999999996</v>
      </c>
      <c r="F30" s="62" t="s">
        <v>103</v>
      </c>
      <c r="G30" s="62">
        <v>2.5</v>
      </c>
      <c r="H30" s="62">
        <v>1</v>
      </c>
      <c r="I30" s="63"/>
      <c r="J30" s="64">
        <v>2.5</v>
      </c>
      <c r="K30" s="62" t="s">
        <v>88</v>
      </c>
      <c r="L30" s="99">
        <f>(I30*H30+I31*H31+I32*H32)/4.6</f>
        <v>0</v>
      </c>
      <c r="M30" s="99">
        <v>11.5</v>
      </c>
      <c r="N30" s="100" t="s">
        <v>88</v>
      </c>
      <c r="O30" s="99"/>
      <c r="P30" s="102"/>
      <c r="Q30" s="102"/>
    </row>
    <row r="31" spans="1:17" ht="13.5" customHeight="1" thickBot="1">
      <c r="A31" s="101"/>
      <c r="B31" s="102"/>
      <c r="C31" s="102"/>
      <c r="D31" s="100"/>
      <c r="E31" s="102"/>
      <c r="F31" s="62" t="s">
        <v>104</v>
      </c>
      <c r="G31" s="62">
        <v>4.5</v>
      </c>
      <c r="H31" s="62">
        <v>1.8</v>
      </c>
      <c r="I31" s="63"/>
      <c r="J31" s="63">
        <f>IF(I31&gt;=10,G31,0)</f>
        <v>0</v>
      </c>
      <c r="K31" s="62" t="s">
        <v>88</v>
      </c>
      <c r="L31" s="99"/>
      <c r="M31" s="99"/>
      <c r="N31" s="100"/>
      <c r="O31" s="99"/>
      <c r="P31" s="102"/>
      <c r="Q31" s="102"/>
    </row>
    <row r="32" spans="1:17" ht="12.75" customHeight="1" thickBot="1">
      <c r="A32" s="101"/>
      <c r="B32" s="102"/>
      <c r="C32" s="102"/>
      <c r="D32" s="100"/>
      <c r="E32" s="102"/>
      <c r="F32" s="62" t="s">
        <v>80</v>
      </c>
      <c r="G32" s="62">
        <v>4.5</v>
      </c>
      <c r="H32" s="62">
        <v>1.8</v>
      </c>
      <c r="I32" s="63"/>
      <c r="J32" s="63">
        <f t="shared" ref="J32:J35" si="1">IF(I32&gt;=10,G32,0)</f>
        <v>0</v>
      </c>
      <c r="K32" s="62" t="s">
        <v>88</v>
      </c>
      <c r="L32" s="99"/>
      <c r="M32" s="99"/>
      <c r="N32" s="100"/>
      <c r="O32" s="99"/>
      <c r="P32" s="102"/>
      <c r="Q32" s="102"/>
    </row>
    <row r="33" spans="1:17" ht="24.75" thickBot="1">
      <c r="A33" s="101"/>
      <c r="B33" s="102" t="s">
        <v>27</v>
      </c>
      <c r="C33" s="102" t="s">
        <v>105</v>
      </c>
      <c r="D33" s="100">
        <v>13</v>
      </c>
      <c r="E33" s="102">
        <v>4.5999999999999996</v>
      </c>
      <c r="F33" s="62" t="s">
        <v>106</v>
      </c>
      <c r="G33" s="61">
        <v>4</v>
      </c>
      <c r="H33" s="62">
        <v>1</v>
      </c>
      <c r="I33" s="63"/>
      <c r="J33" s="63">
        <f t="shared" si="1"/>
        <v>0</v>
      </c>
      <c r="K33" s="62" t="s">
        <v>88</v>
      </c>
      <c r="L33" s="99">
        <f>(I33*H33+I34*H34+I35*H35)/4.6</f>
        <v>0</v>
      </c>
      <c r="M33" s="99">
        <v>13</v>
      </c>
      <c r="N33" s="100" t="s">
        <v>88</v>
      </c>
      <c r="O33" s="99"/>
      <c r="P33" s="102"/>
      <c r="Q33" s="102"/>
    </row>
    <row r="34" spans="1:17" ht="15.75" thickBot="1">
      <c r="A34" s="101"/>
      <c r="B34" s="102"/>
      <c r="C34" s="102"/>
      <c r="D34" s="100"/>
      <c r="E34" s="102"/>
      <c r="F34" s="62" t="s">
        <v>107</v>
      </c>
      <c r="G34" s="61">
        <v>4.5</v>
      </c>
      <c r="H34" s="62">
        <v>1.8</v>
      </c>
      <c r="I34" s="63"/>
      <c r="J34" s="63">
        <f t="shared" si="1"/>
        <v>0</v>
      </c>
      <c r="K34" s="62" t="s">
        <v>88</v>
      </c>
      <c r="L34" s="99"/>
      <c r="M34" s="99"/>
      <c r="N34" s="100"/>
      <c r="O34" s="99"/>
      <c r="P34" s="102"/>
      <c r="Q34" s="102"/>
    </row>
    <row r="35" spans="1:17" ht="15.75" thickBot="1">
      <c r="A35" s="101"/>
      <c r="B35" s="102"/>
      <c r="C35" s="102"/>
      <c r="D35" s="100"/>
      <c r="E35" s="102"/>
      <c r="F35" s="62" t="s">
        <v>85</v>
      </c>
      <c r="G35" s="61">
        <v>4.5</v>
      </c>
      <c r="H35" s="62">
        <v>1.8</v>
      </c>
      <c r="I35" s="63"/>
      <c r="J35" s="63">
        <f t="shared" si="1"/>
        <v>0</v>
      </c>
      <c r="K35" s="62" t="s">
        <v>88</v>
      </c>
      <c r="L35" s="99"/>
      <c r="M35" s="99"/>
      <c r="N35" s="100"/>
      <c r="O35" s="99"/>
      <c r="P35" s="102"/>
      <c r="Q35" s="102"/>
    </row>
    <row r="36" spans="1:17" s="8" customFormat="1" ht="18.75">
      <c r="A36" s="22" t="s">
        <v>108</v>
      </c>
      <c r="B36"/>
      <c r="D36" s="1"/>
      <c r="E36" s="28"/>
      <c r="F36" s="22" t="s">
        <v>122</v>
      </c>
      <c r="L36" s="22" t="s">
        <v>121</v>
      </c>
    </row>
    <row r="37" spans="1:17" s="8" customFormat="1" ht="20.25">
      <c r="A37" s="22" t="s">
        <v>114</v>
      </c>
      <c r="B37"/>
      <c r="C37"/>
      <c r="D37"/>
      <c r="E37"/>
      <c r="M37" s="8" t="s">
        <v>129</v>
      </c>
    </row>
    <row r="38" spans="1:17" s="8" customFormat="1" ht="15" customHeight="1">
      <c r="B38"/>
      <c r="C38"/>
      <c r="D38" s="16" t="s">
        <v>125</v>
      </c>
      <c r="E38"/>
      <c r="L38" s="26"/>
      <c r="N38" s="71" t="s">
        <v>126</v>
      </c>
      <c r="O38" s="11"/>
    </row>
  </sheetData>
  <mergeCells count="96">
    <mergeCell ref="K17:K18"/>
    <mergeCell ref="L17:L18"/>
    <mergeCell ref="L19:L20"/>
    <mergeCell ref="B28:B29"/>
    <mergeCell ref="D28:D29"/>
    <mergeCell ref="E28:E29"/>
    <mergeCell ref="L28:L29"/>
    <mergeCell ref="F17:F18"/>
    <mergeCell ref="G17:G18"/>
    <mergeCell ref="H17:H18"/>
    <mergeCell ref="I17:I18"/>
    <mergeCell ref="J17:J18"/>
    <mergeCell ref="E21:E23"/>
    <mergeCell ref="L21:L23"/>
    <mergeCell ref="B24:B26"/>
    <mergeCell ref="C24:C26"/>
    <mergeCell ref="K15:K16"/>
    <mergeCell ref="L15:L16"/>
    <mergeCell ref="O12:Q13"/>
    <mergeCell ref="A11:A14"/>
    <mergeCell ref="B11:E11"/>
    <mergeCell ref="F11:H11"/>
    <mergeCell ref="I11:Q11"/>
    <mergeCell ref="B12:B14"/>
    <mergeCell ref="C12:C14"/>
    <mergeCell ref="D12:D14"/>
    <mergeCell ref="E12:E14"/>
    <mergeCell ref="F12:F14"/>
    <mergeCell ref="G12:G14"/>
    <mergeCell ref="H12:H14"/>
    <mergeCell ref="I12:K13"/>
    <mergeCell ref="L12:N13"/>
    <mergeCell ref="F15:F16"/>
    <mergeCell ref="G15:G16"/>
    <mergeCell ref="H15:H16"/>
    <mergeCell ref="I15:I16"/>
    <mergeCell ref="J15:J16"/>
    <mergeCell ref="A15:A26"/>
    <mergeCell ref="B15:B16"/>
    <mergeCell ref="C15:C16"/>
    <mergeCell ref="D15:D16"/>
    <mergeCell ref="E15:E16"/>
    <mergeCell ref="B17:B18"/>
    <mergeCell ref="C17:C18"/>
    <mergeCell ref="D17:D18"/>
    <mergeCell ref="E17:E18"/>
    <mergeCell ref="B19:B20"/>
    <mergeCell ref="C19:C20"/>
    <mergeCell ref="D19:D20"/>
    <mergeCell ref="E19:E20"/>
    <mergeCell ref="B21:B23"/>
    <mergeCell ref="C21:C23"/>
    <mergeCell ref="D21:D23"/>
    <mergeCell ref="M15:M16"/>
    <mergeCell ref="N15:N16"/>
    <mergeCell ref="O15:O26"/>
    <mergeCell ref="P15:P26"/>
    <mergeCell ref="Q15:Q26"/>
    <mergeCell ref="M17:M18"/>
    <mergeCell ref="N17:N18"/>
    <mergeCell ref="M19:M20"/>
    <mergeCell ref="N19:N20"/>
    <mergeCell ref="M21:M23"/>
    <mergeCell ref="N21:N23"/>
    <mergeCell ref="D24:D26"/>
    <mergeCell ref="E24:E26"/>
    <mergeCell ref="L24:L26"/>
    <mergeCell ref="M24:M26"/>
    <mergeCell ref="N24:N26"/>
    <mergeCell ref="P27:P35"/>
    <mergeCell ref="Q27:Q35"/>
    <mergeCell ref="C28:C29"/>
    <mergeCell ref="F28:F29"/>
    <mergeCell ref="G28:G29"/>
    <mergeCell ref="H28:H29"/>
    <mergeCell ref="I28:I29"/>
    <mergeCell ref="J28:J29"/>
    <mergeCell ref="K28:K29"/>
    <mergeCell ref="C30:C32"/>
    <mergeCell ref="C33:C35"/>
    <mergeCell ref="D33:D35"/>
    <mergeCell ref="E33:E35"/>
    <mergeCell ref="M28:M29"/>
    <mergeCell ref="N28:N29"/>
    <mergeCell ref="D30:D32"/>
    <mergeCell ref="L33:L35"/>
    <mergeCell ref="M33:M35"/>
    <mergeCell ref="N33:N35"/>
    <mergeCell ref="A27:A35"/>
    <mergeCell ref="O27:O35"/>
    <mergeCell ref="B33:B35"/>
    <mergeCell ref="B30:B32"/>
    <mergeCell ref="E30:E32"/>
    <mergeCell ref="L30:L32"/>
    <mergeCell ref="M30:M32"/>
    <mergeCell ref="N30:N32"/>
  </mergeCells>
  <pageMargins left="0.17" right="0.17" top="0.12" bottom="0.12" header="0.12" footer="0.12"/>
  <pageSetup paperSize="9" orientation="landscape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V37"/>
  <sheetViews>
    <sheetView tabSelected="1" workbookViewId="0">
      <selection activeCell="N26" sqref="N26"/>
    </sheetView>
  </sheetViews>
  <sheetFormatPr baseColWidth="10" defaultColWidth="11.42578125" defaultRowHeight="12.75"/>
  <cols>
    <col min="1" max="1" width="3.7109375" style="31" customWidth="1"/>
    <col min="2" max="2" width="6.28515625" style="32" customWidth="1"/>
    <col min="3" max="3" width="12.85546875" style="31" customWidth="1"/>
    <col min="4" max="4" width="7.7109375" style="31" customWidth="1"/>
    <col min="5" max="5" width="5.140625" style="31" customWidth="1"/>
    <col min="6" max="6" width="22" style="31" customWidth="1"/>
    <col min="7" max="7" width="6.5703125" style="31" customWidth="1"/>
    <col min="8" max="8" width="4.28515625" style="31" customWidth="1"/>
    <col min="9" max="9" width="6.140625" style="31" customWidth="1"/>
    <col min="10" max="10" width="6.42578125" style="31" customWidth="1"/>
    <col min="11" max="11" width="7.5703125" style="31" customWidth="1"/>
    <col min="12" max="12" width="7" style="31" customWidth="1"/>
    <col min="13" max="13" width="6.140625" style="31" customWidth="1"/>
    <col min="14" max="14" width="7.140625" style="31" customWidth="1"/>
    <col min="15" max="15" width="7.42578125" style="31" customWidth="1"/>
    <col min="16" max="16" width="7.85546875" style="31" customWidth="1"/>
    <col min="17" max="17" width="8.28515625" style="31" customWidth="1"/>
    <col min="18" max="16384" width="11.42578125" style="31"/>
  </cols>
  <sheetData>
    <row r="1" spans="1:17" s="8" customFormat="1" ht="12" customHeight="1">
      <c r="A1" s="17" t="s">
        <v>64</v>
      </c>
      <c r="B1" s="18"/>
      <c r="C1" s="18"/>
      <c r="D1" s="18"/>
      <c r="E1" s="18"/>
      <c r="F1" s="18"/>
      <c r="G1" s="18"/>
      <c r="H1" s="18"/>
      <c r="I1" s="18"/>
      <c r="J1" s="18"/>
      <c r="K1" s="17" t="s">
        <v>65</v>
      </c>
      <c r="L1" s="18"/>
      <c r="N1" s="10"/>
      <c r="O1" s="10"/>
      <c r="P1" s="10"/>
      <c r="Q1" s="10"/>
    </row>
    <row r="2" spans="1:17" s="8" customFormat="1" ht="12" customHeight="1">
      <c r="A2" s="19" t="s">
        <v>66</v>
      </c>
      <c r="B2" s="20"/>
      <c r="C2" s="20"/>
      <c r="D2" s="20"/>
      <c r="E2" s="20"/>
      <c r="F2" s="20"/>
      <c r="G2" s="20"/>
      <c r="H2" s="20"/>
      <c r="I2" s="20"/>
      <c r="J2" s="20"/>
      <c r="K2" s="19" t="s">
        <v>67</v>
      </c>
      <c r="L2" s="21"/>
      <c r="M2" s="20"/>
      <c r="N2" s="21"/>
      <c r="O2" s="21"/>
      <c r="P2" s="21"/>
      <c r="Q2" s="21"/>
    </row>
    <row r="3" spans="1:17" s="8" customFormat="1" ht="12.75" customHeight="1">
      <c r="A3" s="13" t="s">
        <v>68</v>
      </c>
      <c r="B3"/>
      <c r="C3"/>
      <c r="D3"/>
      <c r="E3"/>
      <c r="F3"/>
      <c r="G3"/>
      <c r="H3"/>
      <c r="I3"/>
      <c r="J3"/>
      <c r="K3"/>
      <c r="L3"/>
      <c r="M3"/>
    </row>
    <row r="4" spans="1:17" s="8" customFormat="1" ht="13.5" customHeight="1">
      <c r="A4" s="13" t="s">
        <v>69</v>
      </c>
      <c r="B4"/>
      <c r="C4"/>
      <c r="D4"/>
      <c r="E4"/>
      <c r="F4"/>
      <c r="G4"/>
      <c r="H4"/>
      <c r="I4"/>
      <c r="J4"/>
      <c r="K4"/>
      <c r="L4"/>
      <c r="M4"/>
    </row>
    <row r="5" spans="1:17" s="8" customFormat="1" ht="12.75" customHeight="1">
      <c r="A5" s="13" t="s">
        <v>70</v>
      </c>
      <c r="B5"/>
      <c r="C5"/>
      <c r="D5"/>
      <c r="E5"/>
      <c r="F5"/>
      <c r="G5"/>
      <c r="H5"/>
      <c r="I5"/>
      <c r="J5"/>
      <c r="K5"/>
      <c r="L5"/>
      <c r="M5"/>
    </row>
    <row r="6" spans="1:17" s="8" customFormat="1" ht="12.75" customHeight="1">
      <c r="A6" s="14"/>
      <c r="B6"/>
      <c r="C6"/>
      <c r="D6"/>
      <c r="E6"/>
      <c r="F6"/>
      <c r="G6"/>
      <c r="H6" s="16" t="s">
        <v>71</v>
      </c>
      <c r="I6"/>
      <c r="J6"/>
      <c r="K6"/>
      <c r="L6"/>
      <c r="M6"/>
    </row>
    <row r="10" spans="1:17" ht="27" customHeight="1" thickBot="1"/>
    <row r="11" spans="1:17" ht="24" customHeight="1" thickBot="1">
      <c r="A11" s="107" t="s">
        <v>0</v>
      </c>
      <c r="B11" s="106" t="s">
        <v>1</v>
      </c>
      <c r="C11" s="106"/>
      <c r="D11" s="106"/>
      <c r="E11" s="106"/>
      <c r="F11" s="106" t="s">
        <v>2</v>
      </c>
      <c r="G11" s="106"/>
      <c r="H11" s="106"/>
      <c r="I11" s="102" t="s">
        <v>3</v>
      </c>
      <c r="J11" s="102"/>
      <c r="K11" s="102"/>
      <c r="L11" s="102"/>
      <c r="M11" s="102"/>
      <c r="N11" s="102"/>
      <c r="O11" s="102"/>
      <c r="P11" s="102"/>
      <c r="Q11" s="102"/>
    </row>
    <row r="12" spans="1:17" ht="13.5" thickBot="1">
      <c r="A12" s="107"/>
      <c r="B12" s="102" t="s">
        <v>4</v>
      </c>
      <c r="C12" s="102" t="s">
        <v>5</v>
      </c>
      <c r="D12" s="61" t="s">
        <v>6</v>
      </c>
      <c r="E12" s="102" t="s">
        <v>8</v>
      </c>
      <c r="F12" s="102" t="s">
        <v>9</v>
      </c>
      <c r="G12" s="102" t="s">
        <v>10</v>
      </c>
      <c r="H12" s="102" t="s">
        <v>8</v>
      </c>
      <c r="I12" s="102" t="s">
        <v>11</v>
      </c>
      <c r="J12" s="102"/>
      <c r="K12" s="102"/>
      <c r="L12" s="102" t="s">
        <v>12</v>
      </c>
      <c r="M12" s="102"/>
      <c r="N12" s="102"/>
      <c r="O12" s="102" t="s">
        <v>13</v>
      </c>
      <c r="P12" s="102"/>
      <c r="Q12" s="102"/>
    </row>
    <row r="13" spans="1:17" ht="13.5" thickBot="1">
      <c r="A13" s="107"/>
      <c r="B13" s="102"/>
      <c r="C13" s="102"/>
      <c r="D13" s="61" t="s">
        <v>7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7" ht="24.75" thickBot="1">
      <c r="A14" s="107"/>
      <c r="B14" s="102"/>
      <c r="C14" s="102"/>
      <c r="D14" s="61"/>
      <c r="E14" s="102"/>
      <c r="F14" s="102"/>
      <c r="G14" s="102"/>
      <c r="H14" s="102"/>
      <c r="I14" s="61" t="s">
        <v>14</v>
      </c>
      <c r="J14" s="61" t="s">
        <v>6</v>
      </c>
      <c r="K14" s="61" t="s">
        <v>15</v>
      </c>
      <c r="L14" s="61" t="s">
        <v>14</v>
      </c>
      <c r="M14" s="61" t="s">
        <v>6</v>
      </c>
      <c r="N14" s="61" t="s">
        <v>15</v>
      </c>
      <c r="O14" s="61" t="s">
        <v>14</v>
      </c>
      <c r="P14" s="61" t="s">
        <v>6</v>
      </c>
      <c r="Q14" s="61" t="s">
        <v>15</v>
      </c>
    </row>
    <row r="15" spans="1:17" ht="24.75" thickBot="1">
      <c r="A15" s="108" t="s">
        <v>40</v>
      </c>
      <c r="B15" s="102" t="s">
        <v>27</v>
      </c>
      <c r="C15" s="102" t="s">
        <v>28</v>
      </c>
      <c r="D15" s="100">
        <v>14.5</v>
      </c>
      <c r="E15" s="100">
        <v>3.2</v>
      </c>
      <c r="F15" s="62" t="s">
        <v>81</v>
      </c>
      <c r="G15" s="62">
        <v>5.5</v>
      </c>
      <c r="H15" s="62">
        <v>1.2</v>
      </c>
      <c r="I15" s="63"/>
      <c r="J15" s="62">
        <f t="shared" ref="J15:J20" si="0">IF(I15&gt;=10,G15,0)</f>
        <v>0</v>
      </c>
      <c r="K15" s="62" t="s">
        <v>20</v>
      </c>
      <c r="L15" s="99">
        <f>(I15*H15+I16*H16)/3.2</f>
        <v>0</v>
      </c>
      <c r="M15" s="102">
        <v>14.5</v>
      </c>
      <c r="N15" s="100" t="s">
        <v>20</v>
      </c>
      <c r="O15" s="99">
        <f>(L15*E15+L17*E17)/(E15+E17)</f>
        <v>0</v>
      </c>
      <c r="P15" s="102">
        <v>30</v>
      </c>
      <c r="Q15" s="102" t="s">
        <v>20</v>
      </c>
    </row>
    <row r="16" spans="1:17" ht="13.5" thickBot="1">
      <c r="A16" s="108"/>
      <c r="B16" s="102"/>
      <c r="C16" s="102"/>
      <c r="D16" s="100"/>
      <c r="E16" s="100"/>
      <c r="F16" s="62" t="s">
        <v>82</v>
      </c>
      <c r="G16" s="62">
        <v>9</v>
      </c>
      <c r="H16" s="62">
        <v>2</v>
      </c>
      <c r="I16" s="63"/>
      <c r="J16" s="62">
        <f t="shared" si="0"/>
        <v>0</v>
      </c>
      <c r="K16" s="62" t="s">
        <v>20</v>
      </c>
      <c r="L16" s="99"/>
      <c r="M16" s="102"/>
      <c r="N16" s="100"/>
      <c r="O16" s="99"/>
      <c r="P16" s="102"/>
      <c r="Q16" s="102"/>
    </row>
    <row r="17" spans="1:22" ht="24.75" thickBot="1">
      <c r="A17" s="108"/>
      <c r="B17" s="61"/>
      <c r="C17" s="102" t="s">
        <v>18</v>
      </c>
      <c r="D17" s="100">
        <v>15.5</v>
      </c>
      <c r="E17" s="100">
        <v>3.4</v>
      </c>
      <c r="F17" s="62" t="s">
        <v>117</v>
      </c>
      <c r="G17" s="62">
        <v>5.5</v>
      </c>
      <c r="H17" s="62">
        <v>1.2</v>
      </c>
      <c r="I17" s="63"/>
      <c r="J17" s="62">
        <f t="shared" si="0"/>
        <v>0</v>
      </c>
      <c r="K17" s="62" t="s">
        <v>20</v>
      </c>
      <c r="L17" s="99">
        <f>+(I17*H17+I18*H18+I19*H19)/3.4</f>
        <v>0</v>
      </c>
      <c r="M17" s="102">
        <v>15.5</v>
      </c>
      <c r="N17" s="100" t="s">
        <v>20</v>
      </c>
      <c r="O17" s="99"/>
      <c r="P17" s="102"/>
      <c r="Q17" s="102"/>
    </row>
    <row r="18" spans="1:22" ht="13.5" thickBot="1">
      <c r="A18" s="108"/>
      <c r="B18" s="61" t="s">
        <v>17</v>
      </c>
      <c r="C18" s="102"/>
      <c r="D18" s="100"/>
      <c r="E18" s="100"/>
      <c r="F18" s="62" t="s">
        <v>115</v>
      </c>
      <c r="G18" s="62">
        <v>4.5</v>
      </c>
      <c r="H18" s="62">
        <v>1</v>
      </c>
      <c r="I18" s="63"/>
      <c r="J18" s="62">
        <f t="shared" si="0"/>
        <v>0</v>
      </c>
      <c r="K18" s="62" t="s">
        <v>20</v>
      </c>
      <c r="L18" s="99"/>
      <c r="M18" s="102"/>
      <c r="N18" s="100"/>
      <c r="O18" s="99"/>
      <c r="P18" s="102"/>
      <c r="Q18" s="102"/>
    </row>
    <row r="19" spans="1:22" ht="15.75" thickBot="1">
      <c r="A19" s="108"/>
      <c r="B19" s="65"/>
      <c r="C19" s="102"/>
      <c r="D19" s="100"/>
      <c r="E19" s="100"/>
      <c r="F19" s="62" t="s">
        <v>116</v>
      </c>
      <c r="G19" s="62">
        <v>5.5</v>
      </c>
      <c r="H19" s="62">
        <v>1.2</v>
      </c>
      <c r="I19" s="63"/>
      <c r="J19" s="62">
        <f t="shared" si="0"/>
        <v>0</v>
      </c>
      <c r="K19" s="62" t="s">
        <v>20</v>
      </c>
      <c r="L19" s="99"/>
      <c r="M19" s="102"/>
      <c r="N19" s="100"/>
      <c r="O19" s="99"/>
      <c r="P19" s="102"/>
      <c r="Q19" s="102"/>
      <c r="V19" s="31">
        <f>(14.43*3.2+11.58*3.4)/(3.2+3.4)</f>
        <v>12.961818181818183</v>
      </c>
    </row>
    <row r="20" spans="1:22" ht="50.25" thickBot="1">
      <c r="A20" s="66" t="s">
        <v>48</v>
      </c>
      <c r="B20" s="67" t="s">
        <v>17</v>
      </c>
      <c r="C20" s="61" t="s">
        <v>109</v>
      </c>
      <c r="D20" s="62">
        <v>30</v>
      </c>
      <c r="E20" s="62">
        <v>1</v>
      </c>
      <c r="F20" s="68" t="s">
        <v>83</v>
      </c>
      <c r="G20" s="62">
        <v>30</v>
      </c>
      <c r="H20" s="62">
        <v>1</v>
      </c>
      <c r="I20" s="63"/>
      <c r="J20" s="62">
        <f t="shared" si="0"/>
        <v>0</v>
      </c>
      <c r="K20" s="62" t="s">
        <v>20</v>
      </c>
      <c r="L20" s="64">
        <f>+I20</f>
        <v>0</v>
      </c>
      <c r="M20" s="61">
        <v>30</v>
      </c>
      <c r="N20" s="62" t="s">
        <v>20</v>
      </c>
      <c r="O20" s="64">
        <f>L20</f>
        <v>0</v>
      </c>
      <c r="P20" s="61">
        <v>30</v>
      </c>
      <c r="Q20" s="61" t="s">
        <v>20</v>
      </c>
    </row>
    <row r="21" spans="1:22" s="8" customFormat="1" ht="18.75">
      <c r="A21" s="22" t="s">
        <v>108</v>
      </c>
      <c r="B21"/>
      <c r="D21" s="1"/>
      <c r="E21" s="28"/>
      <c r="F21" s="22" t="s">
        <v>110</v>
      </c>
      <c r="L21" s="22" t="s">
        <v>84</v>
      </c>
    </row>
    <row r="22" spans="1:22" s="8" customFormat="1" ht="20.25">
      <c r="A22" s="22" t="s">
        <v>86</v>
      </c>
      <c r="B22"/>
      <c r="C22"/>
      <c r="D22"/>
      <c r="E22"/>
      <c r="M22" s="8" t="s">
        <v>129</v>
      </c>
    </row>
    <row r="23" spans="1:22" s="8" customFormat="1" ht="15" customHeight="1">
      <c r="B23"/>
      <c r="C23"/>
      <c r="D23" s="16" t="s">
        <v>125</v>
      </c>
      <c r="E23"/>
      <c r="L23" s="26"/>
      <c r="N23" s="71" t="s">
        <v>126</v>
      </c>
      <c r="O23" s="11"/>
    </row>
    <row r="24" spans="1:22">
      <c r="A24" s="35"/>
      <c r="B24" s="33"/>
      <c r="C24" s="33"/>
      <c r="D24" s="33"/>
      <c r="E24" s="33"/>
      <c r="F24" s="34"/>
      <c r="G24" s="33"/>
      <c r="H24" s="33"/>
      <c r="I24" s="33"/>
      <c r="J24" s="33"/>
      <c r="K24" s="34"/>
      <c r="L24" s="33"/>
      <c r="M24" s="33"/>
      <c r="N24" s="33"/>
      <c r="O24" s="33"/>
      <c r="P24" s="33"/>
      <c r="Q24" s="33"/>
    </row>
    <row r="25" spans="1:22">
      <c r="A25" s="35"/>
      <c r="B25" s="33"/>
      <c r="C25" s="33"/>
      <c r="D25" s="33"/>
      <c r="E25" s="33"/>
      <c r="F25" s="34"/>
      <c r="G25" s="33"/>
      <c r="H25" s="33"/>
      <c r="I25" s="33"/>
      <c r="J25" s="33"/>
      <c r="K25" s="34"/>
      <c r="L25" s="33"/>
      <c r="M25" s="33"/>
      <c r="N25" s="33"/>
      <c r="O25" s="33"/>
      <c r="P25" s="33"/>
      <c r="Q25" s="33"/>
    </row>
    <row r="26" spans="1:22">
      <c r="A26" s="35"/>
      <c r="B26" s="33"/>
      <c r="C26" s="33"/>
      <c r="D26" s="33"/>
      <c r="E26" s="33"/>
      <c r="F26" s="34"/>
      <c r="G26" s="33"/>
      <c r="H26" s="33"/>
      <c r="I26" s="33"/>
      <c r="J26" s="33"/>
      <c r="K26" s="34"/>
      <c r="L26" s="33"/>
      <c r="M26" s="33"/>
      <c r="N26" s="33"/>
      <c r="O26" s="33"/>
      <c r="P26" s="33"/>
      <c r="Q26" s="33"/>
    </row>
    <row r="27" spans="1:22">
      <c r="A27" s="35"/>
      <c r="B27" s="33"/>
      <c r="C27" s="33"/>
      <c r="D27" s="33"/>
      <c r="E27" s="33"/>
      <c r="F27" s="34"/>
      <c r="G27" s="33"/>
      <c r="H27" s="33"/>
      <c r="I27" s="33"/>
      <c r="J27" s="33"/>
      <c r="K27" s="34"/>
      <c r="L27" s="33"/>
      <c r="M27" s="33"/>
      <c r="N27" s="33"/>
      <c r="O27" s="33"/>
      <c r="P27" s="33"/>
      <c r="Q27" s="33"/>
    </row>
    <row r="28" spans="1:22">
      <c r="A28" s="35"/>
      <c r="B28" s="33"/>
      <c r="C28" s="33"/>
      <c r="D28" s="33"/>
      <c r="E28" s="33"/>
      <c r="F28" s="34"/>
      <c r="G28" s="33"/>
      <c r="H28" s="33"/>
      <c r="I28" s="33"/>
      <c r="J28" s="33"/>
      <c r="K28" s="34"/>
      <c r="L28" s="33"/>
      <c r="M28" s="33"/>
      <c r="N28" s="33"/>
      <c r="O28" s="33"/>
      <c r="P28" s="33"/>
      <c r="Q28" s="33"/>
    </row>
    <row r="29" spans="1:22">
      <c r="A29" s="35"/>
      <c r="B29" s="33"/>
      <c r="C29" s="33"/>
      <c r="D29" s="33"/>
      <c r="E29" s="33"/>
      <c r="F29" s="34"/>
      <c r="G29" s="33"/>
      <c r="H29" s="33"/>
      <c r="I29" s="33"/>
      <c r="J29" s="33"/>
      <c r="K29" s="34"/>
      <c r="L29" s="33"/>
      <c r="M29" s="33"/>
      <c r="N29" s="33"/>
      <c r="O29" s="33"/>
      <c r="P29" s="33"/>
      <c r="Q29" s="33"/>
    </row>
    <row r="30" spans="1:22">
      <c r="A30" s="35"/>
      <c r="B30" s="33"/>
      <c r="C30" s="33"/>
      <c r="D30" s="33"/>
      <c r="E30" s="36"/>
      <c r="F30" s="34"/>
      <c r="G30" s="33"/>
      <c r="H30" s="33"/>
      <c r="I30" s="33"/>
      <c r="J30" s="33"/>
      <c r="K30" s="34"/>
      <c r="L30" s="33"/>
      <c r="M30" s="33"/>
      <c r="N30" s="33"/>
      <c r="O30" s="33"/>
      <c r="P30" s="33"/>
      <c r="Q30" s="33"/>
    </row>
    <row r="31" spans="1:22">
      <c r="A31" s="35"/>
      <c r="B31" s="33"/>
      <c r="C31" s="33"/>
      <c r="D31" s="33"/>
      <c r="E31" s="36"/>
      <c r="F31" s="34"/>
      <c r="G31" s="33"/>
      <c r="H31" s="33"/>
      <c r="I31" s="33"/>
      <c r="J31" s="33"/>
      <c r="K31" s="34"/>
      <c r="L31" s="33"/>
      <c r="M31" s="33"/>
      <c r="N31" s="33"/>
      <c r="O31" s="33"/>
      <c r="P31" s="33"/>
      <c r="Q31" s="33"/>
    </row>
    <row r="32" spans="1:22">
      <c r="A32" s="35"/>
      <c r="B32" s="33"/>
      <c r="C32" s="33"/>
      <c r="D32" s="33"/>
      <c r="E32" s="33"/>
      <c r="F32" s="34"/>
      <c r="G32" s="33"/>
      <c r="H32" s="33"/>
      <c r="I32" s="33"/>
      <c r="J32" s="33"/>
      <c r="K32" s="34"/>
      <c r="L32" s="33"/>
      <c r="M32" s="33"/>
      <c r="N32" s="33"/>
      <c r="O32" s="33"/>
      <c r="P32" s="33"/>
      <c r="Q32" s="33"/>
    </row>
    <row r="33" spans="1:17">
      <c r="A33" s="35"/>
      <c r="B33" s="33"/>
      <c r="C33" s="33"/>
      <c r="D33" s="33"/>
      <c r="E33" s="33"/>
      <c r="F33" s="34"/>
      <c r="G33" s="33"/>
      <c r="H33" s="33"/>
      <c r="I33" s="33"/>
      <c r="J33" s="33"/>
      <c r="K33" s="34"/>
      <c r="L33" s="33"/>
      <c r="M33" s="33"/>
      <c r="N33" s="33"/>
      <c r="O33" s="33"/>
      <c r="P33" s="33"/>
      <c r="Q33" s="33"/>
    </row>
    <row r="34" spans="1:17">
      <c r="A34" s="35"/>
      <c r="B34" s="33"/>
      <c r="C34" s="33"/>
      <c r="D34" s="33"/>
      <c r="E34" s="33"/>
      <c r="F34" s="34"/>
      <c r="G34" s="33"/>
      <c r="H34" s="33"/>
      <c r="I34" s="33"/>
      <c r="J34" s="33"/>
      <c r="K34" s="34"/>
      <c r="L34" s="33"/>
      <c r="M34" s="33"/>
      <c r="N34" s="33"/>
      <c r="O34" s="33"/>
      <c r="P34" s="33"/>
      <c r="Q34" s="33"/>
    </row>
    <row r="35" spans="1:17">
      <c r="A35" s="35"/>
      <c r="B35" s="33"/>
      <c r="C35" s="33"/>
      <c r="D35" s="33"/>
      <c r="E35" s="33"/>
      <c r="F35" s="34"/>
      <c r="G35" s="33"/>
      <c r="H35" s="33"/>
      <c r="I35" s="33"/>
      <c r="J35" s="33"/>
      <c r="K35" s="34"/>
      <c r="L35" s="33"/>
      <c r="M35" s="33"/>
      <c r="N35" s="33"/>
      <c r="O35" s="33"/>
      <c r="P35" s="33"/>
      <c r="Q35" s="33"/>
    </row>
    <row r="36" spans="1:17">
      <c r="A36" s="35"/>
      <c r="B36" s="33"/>
      <c r="C36" s="33"/>
      <c r="D36" s="33"/>
      <c r="E36" s="33"/>
      <c r="F36" s="34"/>
      <c r="G36" s="33"/>
      <c r="H36" s="33"/>
      <c r="I36" s="33"/>
      <c r="J36" s="33"/>
      <c r="K36" s="34"/>
      <c r="L36" s="33"/>
      <c r="M36" s="33"/>
      <c r="N36" s="33"/>
      <c r="O36" s="33"/>
      <c r="P36" s="33"/>
      <c r="Q36" s="33"/>
    </row>
    <row r="37" spans="1:17">
      <c r="A37" s="35"/>
      <c r="B37" s="33"/>
      <c r="C37" s="33"/>
      <c r="D37" s="33"/>
      <c r="E37" s="33"/>
      <c r="F37" s="34"/>
      <c r="G37" s="33"/>
      <c r="H37" s="33"/>
      <c r="I37" s="33"/>
      <c r="J37" s="33"/>
      <c r="K37" s="34"/>
      <c r="L37" s="33"/>
      <c r="M37" s="33"/>
      <c r="N37" s="33"/>
      <c r="O37" s="33"/>
      <c r="P37" s="33"/>
      <c r="Q37" s="33"/>
    </row>
  </sheetData>
  <mergeCells count="30">
    <mergeCell ref="L15:L16"/>
    <mergeCell ref="M15:M16"/>
    <mergeCell ref="N15:N16"/>
    <mergeCell ref="O15:O19"/>
    <mergeCell ref="P15:P19"/>
    <mergeCell ref="L17:L19"/>
    <mergeCell ref="M17:M19"/>
    <mergeCell ref="N17:N19"/>
    <mergeCell ref="C15:C16"/>
    <mergeCell ref="D15:D16"/>
    <mergeCell ref="E15:E16"/>
    <mergeCell ref="C17:C19"/>
    <mergeCell ref="D17:D19"/>
    <mergeCell ref="E17:E19"/>
    <mergeCell ref="A11:A14"/>
    <mergeCell ref="B11:E11"/>
    <mergeCell ref="F11:H11"/>
    <mergeCell ref="Q15:Q19"/>
    <mergeCell ref="I11:Q11"/>
    <mergeCell ref="B12:B14"/>
    <mergeCell ref="C12:C14"/>
    <mergeCell ref="E12:E14"/>
    <mergeCell ref="F12:F14"/>
    <mergeCell ref="G12:G14"/>
    <mergeCell ref="H12:H14"/>
    <mergeCell ref="I12:K13"/>
    <mergeCell ref="L12:N13"/>
    <mergeCell ref="O12:Q13"/>
    <mergeCell ref="A15:A19"/>
    <mergeCell ref="B15:B16"/>
  </mergeCells>
  <pageMargins left="0.17" right="0.17" top="0.15" bottom="0.12" header="0.12" footer="0.12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LMD1</vt:lpstr>
      <vt:lpstr>LMD2</vt:lpstr>
      <vt:lpstr>LMD3</vt:lpstr>
      <vt:lpstr>M1 Gi</vt:lpstr>
      <vt:lpstr>M2 Gi</vt:lpstr>
      <vt:lpstr>'LMD3'!_GoBack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travail</dc:creator>
  <cp:lastModifiedBy>pascalatlasse2030@outlook.fr</cp:lastModifiedBy>
  <cp:lastPrinted>2021-07-04T09:44:33Z</cp:lastPrinted>
  <dcterms:created xsi:type="dcterms:W3CDTF">2017-03-05T12:52:29Z</dcterms:created>
  <dcterms:modified xsi:type="dcterms:W3CDTF">2023-04-10T09:33:06Z</dcterms:modified>
</cp:coreProperties>
</file>