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600" windowHeight="9975" activeTab="2"/>
  </bookViews>
  <sheets>
    <sheet name="LMD1" sheetId="1" r:id="rId1"/>
    <sheet name="LMD2" sheetId="2" r:id="rId2"/>
    <sheet name="LMD3" sheetId="6" r:id="rId3"/>
  </sheets>
  <definedNames>
    <definedName name="_GoBack" localSheetId="2">'LMD3'!$H$6</definedName>
  </definedNames>
  <calcPr calcId="124519"/>
</workbook>
</file>

<file path=xl/calcChain.xml><?xml version="1.0" encoding="utf-8"?>
<calcChain xmlns="http://schemas.openxmlformats.org/spreadsheetml/2006/main">
  <c r="M30" i="1"/>
  <c r="L22" i="6"/>
  <c r="L17"/>
  <c r="L28"/>
  <c r="J28"/>
  <c r="M28" s="1"/>
  <c r="L27" i="1"/>
  <c r="L25"/>
  <c r="L23"/>
  <c r="L21"/>
  <c r="L19"/>
  <c r="L17"/>
  <c r="L25" i="2"/>
  <c r="L27"/>
  <c r="L23"/>
  <c r="L18"/>
  <c r="L20"/>
  <c r="L16"/>
  <c r="J21" l="1"/>
  <c r="J20"/>
  <c r="M20" s="1"/>
  <c r="L29"/>
  <c r="O23" s="1"/>
  <c r="J29"/>
  <c r="M29" s="1"/>
  <c r="J22"/>
  <c r="J23"/>
  <c r="J30" i="1"/>
  <c r="J19"/>
  <c r="J20"/>
  <c r="J21"/>
  <c r="J22"/>
  <c r="J23"/>
  <c r="M23" s="1"/>
  <c r="J24"/>
  <c r="J25"/>
  <c r="J26"/>
  <c r="J27"/>
  <c r="J28"/>
  <c r="J29"/>
  <c r="J18"/>
  <c r="J17"/>
  <c r="L30"/>
  <c r="O23" s="1"/>
  <c r="M17"/>
  <c r="J17" i="2"/>
  <c r="J18"/>
  <c r="M18" s="1"/>
  <c r="J19"/>
  <c r="J24"/>
  <c r="J25"/>
  <c r="M25" s="1"/>
  <c r="J26"/>
  <c r="J27"/>
  <c r="J28"/>
  <c r="J16"/>
  <c r="M16" s="1"/>
  <c r="M27" l="1"/>
  <c r="M23"/>
  <c r="J16" i="1"/>
  <c r="L26" i="6"/>
  <c r="L24"/>
  <c r="L19"/>
  <c r="L15"/>
  <c r="J19"/>
  <c r="J20"/>
  <c r="J21"/>
  <c r="M21" s="1"/>
  <c r="J22"/>
  <c r="J23"/>
  <c r="J24"/>
  <c r="J25"/>
  <c r="J26"/>
  <c r="J27"/>
  <c r="J18"/>
  <c r="J17"/>
  <c r="J16"/>
  <c r="J15"/>
  <c r="L21"/>
  <c r="M19" i="1"/>
  <c r="M22" i="2"/>
  <c r="L22"/>
  <c r="O16" s="1"/>
  <c r="M25" i="1"/>
  <c r="M27"/>
  <c r="M21"/>
  <c r="M16"/>
  <c r="L16"/>
  <c r="O16" s="1"/>
  <c r="M17" i="6" l="1"/>
  <c r="M15"/>
  <c r="O15"/>
  <c r="M26"/>
  <c r="O22"/>
  <c r="M19"/>
  <c r="M22"/>
  <c r="M24"/>
  <c r="D30" i="2"/>
  <c r="D29" i="6" l="1"/>
  <c r="D31" i="1"/>
</calcChain>
</file>

<file path=xl/sharedStrings.xml><?xml version="1.0" encoding="utf-8"?>
<sst xmlns="http://schemas.openxmlformats.org/spreadsheetml/2006/main" count="287" uniqueCount="109">
  <si>
    <t>Semestres</t>
  </si>
  <si>
    <t>Unités d’Enseignement  (U.E)</t>
  </si>
  <si>
    <t>Matière(s) constitutive(s) de l’unité d’enseignement</t>
  </si>
  <si>
    <t>Résultats obtenus</t>
  </si>
  <si>
    <t>Nature</t>
  </si>
  <si>
    <t>Code et intitulé</t>
  </si>
  <si>
    <t>Crédits</t>
  </si>
  <si>
    <t>Coef.</t>
  </si>
  <si>
    <t>Intitulé(s)</t>
  </si>
  <si>
    <t>Crédits        Requis</t>
  </si>
  <si>
    <t>Matières</t>
  </si>
  <si>
    <t>U.E</t>
  </si>
  <si>
    <t>Semestre</t>
  </si>
  <si>
    <t>Note</t>
  </si>
  <si>
    <t>Session</t>
  </si>
  <si>
    <t>Semestre 1</t>
  </si>
  <si>
    <t>U.E.F</t>
  </si>
  <si>
    <t>Unité d'enseignement fondamentale</t>
  </si>
  <si>
    <t>Algebre1</t>
  </si>
  <si>
    <t>S1</t>
  </si>
  <si>
    <t>U.E.D</t>
  </si>
  <si>
    <t>Unité d'enseignement découverte</t>
  </si>
  <si>
    <t>U.E.M</t>
  </si>
  <si>
    <t>Unité d'enseignement méthodologique</t>
  </si>
  <si>
    <t>Semestre 2</t>
  </si>
  <si>
    <t>Algèbre 2</t>
  </si>
  <si>
    <t>Semestre 3</t>
  </si>
  <si>
    <t>Semestre 4</t>
  </si>
  <si>
    <t>Génie Logiciel</t>
  </si>
  <si>
    <t>Programmation Linéaire</t>
  </si>
  <si>
    <t>Semestre 5</t>
  </si>
  <si>
    <t>Théorie des Graphes</t>
  </si>
  <si>
    <t>Semestre 6</t>
  </si>
  <si>
    <t xml:space="preserve">REPUBLIQUE ALGERIENNE </t>
  </si>
  <si>
    <t xml:space="preserve">MINISTERE DE L’ENSEIGNEMENT SUPERIEUR   </t>
  </si>
  <si>
    <t>DEMOCRATIQUE ET POPULAIRE</t>
  </si>
  <si>
    <t>ET DE LA RECHERCHE SCIENTIFIQUE</t>
  </si>
  <si>
    <r>
      <t xml:space="preserve">Etablissement : </t>
    </r>
    <r>
      <rPr>
        <sz val="11"/>
        <color theme="1"/>
        <rFont val="Times New Roman"/>
        <family val="1"/>
      </rPr>
      <t>Université Ibn Khaldoun Tiaret</t>
    </r>
  </si>
  <si>
    <r>
      <t>Faculté / Institut :</t>
    </r>
    <r>
      <rPr>
        <sz val="11"/>
        <color theme="1"/>
        <rFont val="Times New Roman"/>
        <family val="1"/>
      </rPr>
      <t xml:space="preserve"> Faculté des Mathématiques   et de l’Informatique  </t>
    </r>
  </si>
  <si>
    <r>
      <t>Département </t>
    </r>
    <r>
      <rPr>
        <sz val="11"/>
        <color theme="1"/>
        <rFont val="Times New Roman"/>
        <family val="1"/>
      </rPr>
      <t>: Informatique</t>
    </r>
  </si>
  <si>
    <t>RELEVE DE NOTES</t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</si>
  <si>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5</t>
    </r>
    <r>
      <rPr>
        <b/>
        <sz val="10"/>
        <color theme="1"/>
        <rFont val="Times New Roman"/>
        <family val="1"/>
      </rPr>
      <t xml:space="preserve"> + S</t>
    </r>
    <r>
      <rPr>
        <b/>
        <vertAlign val="subscript"/>
        <sz val="10"/>
        <color theme="1"/>
        <rFont val="Times New Roman"/>
        <family val="1"/>
      </rPr>
      <t>6</t>
    </r>
    <r>
      <rPr>
        <b/>
        <sz val="10"/>
        <color theme="1"/>
        <rFont val="Times New Roman"/>
        <family val="1"/>
      </rPr>
      <t>) :</t>
    </r>
    <r>
      <rPr>
        <b/>
        <sz val="14"/>
        <color theme="1"/>
        <rFont val="Times New Roman"/>
        <family val="1"/>
      </rPr>
      <t>60</t>
    </r>
  </si>
  <si>
    <t>Total des crédits cumulés dans le cursus: 180</t>
  </si>
  <si>
    <r>
      <t xml:space="preserve">Décision : </t>
    </r>
    <r>
      <rPr>
        <b/>
        <sz val="16"/>
        <color theme="1"/>
        <rFont val="Times New Roman"/>
        <family val="1"/>
      </rPr>
      <t>Admis /session1</t>
    </r>
  </si>
  <si>
    <r>
      <t>Le Doyen : G</t>
    </r>
    <r>
      <rPr>
        <b/>
        <sz val="10"/>
        <color theme="1"/>
        <rFont val="Times New Roman"/>
        <family val="1"/>
      </rPr>
      <t>riffe, cachet rond, signature et date</t>
    </r>
  </si>
  <si>
    <t>Moyenne annuelle :</t>
  </si>
  <si>
    <t>Crédits Requis</t>
  </si>
  <si>
    <t>Coef</t>
  </si>
  <si>
    <t>/20</t>
  </si>
  <si>
    <t>U.E.T</t>
  </si>
  <si>
    <t>Physique 1 ( Mécanique )</t>
  </si>
  <si>
    <t>Termes scientifiques et expression écrite et orale</t>
  </si>
  <si>
    <t>Langue Anglaise</t>
  </si>
  <si>
    <t>Introduction  au Probabilité  Statistiques</t>
  </si>
  <si>
    <t>Technologie  de l'Information  et de la Communication</t>
  </si>
  <si>
    <t>Physique 2 ( Electricité )</t>
  </si>
  <si>
    <t xml:space="preserve">Unite Fondamentale </t>
  </si>
  <si>
    <t>Algorithme et Structure  de Données</t>
  </si>
  <si>
    <t>Architecture des Ordinateurs</t>
  </si>
  <si>
    <t>Logique des Mathématiques</t>
  </si>
  <si>
    <t>Programmation Orientee Objet</t>
  </si>
  <si>
    <t>Langue Etrangère 2 (Anglais)</t>
  </si>
  <si>
    <t>Dvéloppement d Application Web</t>
  </si>
  <si>
    <t>Base de Données</t>
  </si>
  <si>
    <t>Langue Etrangère 3</t>
  </si>
  <si>
    <t xml:space="preserve">Compilation </t>
  </si>
  <si>
    <t>Systeme Exploitation 2</t>
  </si>
  <si>
    <t>Probabilité et Statistiques</t>
  </si>
  <si>
    <t>Interface Homme Machine</t>
  </si>
  <si>
    <t>Application Mobile</t>
  </si>
  <si>
    <t>Sécurité Informatique</t>
  </si>
  <si>
    <t>Rédaction Scientifique</t>
  </si>
  <si>
    <t>Projet</t>
  </si>
  <si>
    <t>Unité Méthodologique</t>
  </si>
  <si>
    <t xml:space="preserve">Unité Fondamentale </t>
  </si>
  <si>
    <t>Unite Fondamentale</t>
  </si>
  <si>
    <t>Economie Numérique et veille strategique</t>
  </si>
  <si>
    <t xml:space="preserve">Créer et Développer Startup </t>
  </si>
  <si>
    <t xml:space="preserve">Intelligence Artificielle </t>
  </si>
  <si>
    <t>Données semi Structurées</t>
  </si>
  <si>
    <t>Décision :Admis/Session1</t>
  </si>
  <si>
    <t>Structure Machine 1</t>
  </si>
  <si>
    <t xml:space="preserve">Analyse1 </t>
  </si>
  <si>
    <t xml:space="preserve">Analyse2 </t>
  </si>
  <si>
    <t>Algorithme et structure de données 1</t>
  </si>
  <si>
    <t>Algorithme et structure de données 2</t>
  </si>
  <si>
    <t>Structure Machine 2</t>
  </si>
  <si>
    <t>outils de programmation pour les mathématiques</t>
  </si>
  <si>
    <t xml:space="preserve">Système d Exploitation </t>
  </si>
  <si>
    <t>Méthode Numérique</t>
  </si>
  <si>
    <t>Théorie des Langages</t>
  </si>
  <si>
    <t>Système d'Exploitation 1</t>
  </si>
  <si>
    <t>Réseaux</t>
  </si>
  <si>
    <t>Unité Transversale</t>
  </si>
  <si>
    <r>
      <t xml:space="preserve">Décision : </t>
    </r>
    <r>
      <rPr>
        <b/>
        <sz val="16"/>
        <color theme="1"/>
        <rFont val="Times New Roman"/>
        <family val="1"/>
      </rPr>
      <t>Admis /Session1</t>
    </r>
  </si>
  <si>
    <t>Total des crédits cumulés dans le cursus: ……</t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</si>
  <si>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 xml:space="preserve"> + S</t>
    </r>
    <r>
      <rPr>
        <b/>
        <vertAlign val="subscript"/>
        <sz val="10"/>
        <color theme="1"/>
        <rFont val="Times New Roman"/>
        <family val="1"/>
      </rPr>
      <t>4</t>
    </r>
    <r>
      <rPr>
        <b/>
        <sz val="10"/>
        <color theme="1"/>
        <rFont val="Times New Roman"/>
        <family val="1"/>
      </rPr>
      <t>) :</t>
    </r>
    <r>
      <rPr>
        <b/>
        <sz val="14"/>
        <color theme="1"/>
        <rFont val="Times New Roman"/>
        <family val="1"/>
      </rPr>
      <t>…..</t>
    </r>
  </si>
  <si>
    <t>UED</t>
  </si>
  <si>
    <t>Unité d'enseignement  fondamentale</t>
  </si>
  <si>
    <t>UEM</t>
  </si>
  <si>
    <t>Unité d'enseignement transversale</t>
  </si>
  <si>
    <t xml:space="preserve">Unite Methodologique </t>
  </si>
  <si>
    <t xml:space="preserve">Unite Transversale </t>
  </si>
  <si>
    <t xml:space="preserve">Unité Méthodologique </t>
  </si>
  <si>
    <t xml:space="preserve">Unité Transversale </t>
  </si>
  <si>
    <t xml:space="preserve">Unite d'enseignement Fondamentale </t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</si>
  <si>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 xml:space="preserve"> + S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) :</t>
    </r>
    <r>
      <rPr>
        <b/>
        <sz val="14"/>
        <color theme="1"/>
        <rFont val="Times New Roman"/>
        <family val="1"/>
      </rPr>
      <t>……</t>
    </r>
  </si>
  <si>
    <t>Le Chef de département</t>
  </si>
  <si>
    <t>Tiaret le :………………..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</si>
</sst>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5"/>
      <color theme="1"/>
      <name val="Times New Roman"/>
      <family val="1"/>
    </font>
    <font>
      <b/>
      <sz val="16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0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8" fillId="0" borderId="0" xfId="0" applyFont="1"/>
    <xf numFmtId="2" fontId="0" fillId="0" borderId="0" xfId="0" applyNumberFormat="1"/>
    <xf numFmtId="2" fontId="8" fillId="0" borderId="0" xfId="0" applyNumberFormat="1" applyFont="1"/>
    <xf numFmtId="2" fontId="0" fillId="0" borderId="0" xfId="0" applyNumberFormat="1" applyBorder="1"/>
    <xf numFmtId="2" fontId="2" fillId="0" borderId="0" xfId="0" applyNumberFormat="1" applyFont="1" applyBorder="1" applyAlignment="1">
      <alignment horizontal="center" vertical="top" wrapText="1"/>
    </xf>
    <xf numFmtId="0" fontId="9" fillId="0" borderId="0" xfId="0" applyFont="1"/>
    <xf numFmtId="0" fontId="3" fillId="0" borderId="0" xfId="0" applyFont="1" applyAlignment="1">
      <alignment horizontal="left" indent="15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9" fillId="0" borderId="4" xfId="0" applyFont="1" applyBorder="1"/>
    <xf numFmtId="0" fontId="0" fillId="0" borderId="4" xfId="0" applyBorder="1"/>
    <xf numFmtId="2" fontId="0" fillId="0" borderId="4" xfId="0" applyNumberForma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4" xfId="0" applyFont="1" applyBorder="1"/>
    <xf numFmtId="0" fontId="8" fillId="0" borderId="0" xfId="0" applyFont="1" applyBorder="1"/>
    <xf numFmtId="0" fontId="4" fillId="0" borderId="0" xfId="0" applyFont="1" applyBorder="1" applyAlignment="1">
      <alignment wrapText="1"/>
    </xf>
    <xf numFmtId="4" fontId="5" fillId="0" borderId="0" xfId="0" applyNumberFormat="1" applyFont="1"/>
    <xf numFmtId="2" fontId="5" fillId="0" borderId="0" xfId="0" applyNumberFormat="1" applyFont="1"/>
    <xf numFmtId="0" fontId="7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20" fillId="0" borderId="5" xfId="0" applyFont="1" applyBorder="1" applyAlignment="1">
      <alignment horizontal="center" vertical="top" wrapText="1"/>
    </xf>
    <xf numFmtId="2" fontId="20" fillId="0" borderId="5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4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/>
    <xf numFmtId="2" fontId="4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textRotation="90" wrapText="1"/>
    </xf>
    <xf numFmtId="0" fontId="4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textRotation="90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2" fontId="20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1</xdr:col>
      <xdr:colOff>571500</xdr:colOff>
      <xdr:row>5</xdr:row>
      <xdr:rowOff>85725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400050"/>
          <a:ext cx="495300" cy="638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66675</xdr:rowOff>
    </xdr:from>
    <xdr:to>
      <xdr:col>17</xdr:col>
      <xdr:colOff>9525</xdr:colOff>
      <xdr:row>9</xdr:row>
      <xdr:rowOff>152400</xdr:rowOff>
    </xdr:to>
    <xdr:sp macro="" textlink="">
      <xdr:nvSpPr>
        <xdr:cNvPr id="4" name="ZoneTexte 3"/>
        <xdr:cNvSpPr txBox="1"/>
      </xdr:nvSpPr>
      <xdr:spPr>
        <a:xfrm>
          <a:off x="0" y="1019175"/>
          <a:ext cx="90011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..................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......................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  </a:t>
          </a:r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.............................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   ........................ 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Domaine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Mathématiques et Informatique	</a:t>
          </a:r>
          <a:r>
            <a:rPr lang="fr-FR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F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ilière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/          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Spécialité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/</a:t>
          </a:r>
        </a:p>
        <a:p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Diplôme  préparé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 	Licence   (Académique)</a:t>
          </a:r>
          <a:endParaRPr lang="fr-FR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</xdr:col>
      <xdr:colOff>228600</xdr:colOff>
      <xdr:row>6</xdr:row>
      <xdr:rowOff>20700</xdr:rowOff>
    </xdr:to>
    <xdr:pic>
      <xdr:nvPicPr>
        <xdr:cNvPr id="102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400050"/>
          <a:ext cx="723900" cy="773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123825</xdr:rowOff>
    </xdr:from>
    <xdr:to>
      <xdr:col>17</xdr:col>
      <xdr:colOff>123825</xdr:colOff>
      <xdr:row>9</xdr:row>
      <xdr:rowOff>104775</xdr:rowOff>
    </xdr:to>
    <xdr:sp macro="" textlink="">
      <xdr:nvSpPr>
        <xdr:cNvPr id="4" name="ZoneTexte 3"/>
        <xdr:cNvSpPr txBox="1"/>
      </xdr:nvSpPr>
      <xdr:spPr>
        <a:xfrm>
          <a:off x="0" y="1076325"/>
          <a:ext cx="900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........................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 .........................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 ..............................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  .......................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Domaine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Mathématiques et Informatique</a:t>
          </a:r>
          <a:r>
            <a:rPr lang="fr-FR" sz="11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</a:t>
          </a:r>
          <a:r>
            <a:rPr lang="fr-FR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F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ilière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Informatique         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Spécialité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Diplôme  préparé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 	Licence   (Académique)</a:t>
          </a:r>
          <a:endParaRPr lang="fr-FR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</xdr:col>
      <xdr:colOff>19050</xdr:colOff>
      <xdr:row>5</xdr:row>
      <xdr:rowOff>85725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361950"/>
          <a:ext cx="552450" cy="638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85725</xdr:rowOff>
    </xdr:from>
    <xdr:to>
      <xdr:col>17</xdr:col>
      <xdr:colOff>76200</xdr:colOff>
      <xdr:row>9</xdr:row>
      <xdr:rowOff>38100</xdr:rowOff>
    </xdr:to>
    <xdr:sp macro="" textlink="">
      <xdr:nvSpPr>
        <xdr:cNvPr id="3" name="ZoneTexte 2"/>
        <xdr:cNvSpPr txBox="1"/>
      </xdr:nvSpPr>
      <xdr:spPr>
        <a:xfrm>
          <a:off x="0" y="1000125"/>
          <a:ext cx="900112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Année Universitaire :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..............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:................................  	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....................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......................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Domaine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Mathématiques et Informatique</a:t>
          </a:r>
          <a:r>
            <a:rPr lang="fr-FR" sz="11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</a:t>
          </a:r>
          <a:r>
            <a:rPr lang="fr-FR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F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ilière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Informatique            </a:t>
          </a:r>
          <a:r>
            <a:rPr lang="fr-F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</a:t>
          </a:r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Spécialité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</a:t>
          </a:r>
          <a:r>
            <a:rPr lang="fr-FR" sz="1100" b="0">
              <a:solidFill>
                <a:schemeClr val="dk1"/>
              </a:solidFill>
              <a:latin typeface="+mn-lt"/>
              <a:ea typeface="+mn-ea"/>
              <a:cs typeface="+mn-cs"/>
            </a:rPr>
            <a:t>Système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Informatique  </a:t>
          </a:r>
          <a:endParaRPr lang="fr-FR" sz="11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fr-FR" sz="1100" b="1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Diplôme  préparé</a:t>
          </a:r>
          <a:r>
            <a:rPr lang="fr-FR" sz="11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:  	Licence   (Académique)</a:t>
          </a:r>
          <a:endParaRPr lang="fr-FR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3"/>
  <sheetViews>
    <sheetView topLeftCell="A17" workbookViewId="0">
      <selection activeCell="L38" sqref="L38"/>
    </sheetView>
  </sheetViews>
  <sheetFormatPr baseColWidth="10" defaultColWidth="11.42578125" defaultRowHeight="12.75"/>
  <cols>
    <col min="1" max="1" width="2.5703125" style="5" customWidth="1"/>
    <col min="2" max="2" width="9.7109375" style="5" customWidth="1"/>
    <col min="3" max="3" width="13.7109375" style="5" customWidth="1"/>
    <col min="4" max="4" width="6.5703125" style="5" customWidth="1"/>
    <col min="5" max="5" width="4.28515625" style="5" customWidth="1"/>
    <col min="6" max="6" width="23.28515625" style="5" customWidth="1"/>
    <col min="7" max="7" width="6.7109375" style="5" customWidth="1"/>
    <col min="8" max="8" width="5" style="5" customWidth="1"/>
    <col min="9" max="9" width="7.7109375" style="5" customWidth="1"/>
    <col min="10" max="10" width="7.85546875" style="5" customWidth="1"/>
    <col min="11" max="11" width="7.140625" style="5" customWidth="1"/>
    <col min="12" max="12" width="7.28515625" style="5" customWidth="1"/>
    <col min="13" max="13" width="8" style="5" customWidth="1"/>
    <col min="14" max="14" width="7.5703125" style="5" customWidth="1"/>
    <col min="15" max="15" width="5.7109375" style="5" customWidth="1"/>
    <col min="16" max="16" width="6.7109375" style="5" customWidth="1"/>
    <col min="17" max="17" width="6.42578125" style="5" customWidth="1"/>
    <col min="18" max="16384" width="11.42578125" style="5"/>
  </cols>
  <sheetData>
    <row r="1" spans="1:17" s="1" customFormat="1" ht="15">
      <c r="A1" s="10" t="s">
        <v>33</v>
      </c>
      <c r="B1"/>
      <c r="C1"/>
      <c r="D1"/>
      <c r="E1"/>
      <c r="F1"/>
      <c r="G1"/>
      <c r="H1"/>
      <c r="I1"/>
      <c r="J1"/>
      <c r="K1"/>
      <c r="L1" s="10" t="s">
        <v>34</v>
      </c>
    </row>
    <row r="2" spans="1:17" s="1" customFormat="1" ht="15">
      <c r="A2" s="16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6" t="s">
        <v>36</v>
      </c>
      <c r="M2" s="17"/>
      <c r="N2" s="21"/>
      <c r="O2" s="21"/>
      <c r="P2" s="21"/>
      <c r="Q2" s="21"/>
    </row>
    <row r="3" spans="1:17" s="1" customFormat="1" ht="15">
      <c r="A3" s="11" t="s">
        <v>37</v>
      </c>
      <c r="B3"/>
      <c r="C3"/>
      <c r="D3"/>
      <c r="E3"/>
      <c r="F3"/>
      <c r="G3"/>
      <c r="H3"/>
      <c r="I3"/>
      <c r="J3"/>
      <c r="K3"/>
      <c r="L3"/>
      <c r="M3"/>
    </row>
    <row r="4" spans="1:17" s="1" customFormat="1" ht="15">
      <c r="A4" s="11" t="s">
        <v>38</v>
      </c>
      <c r="B4"/>
      <c r="C4"/>
      <c r="D4"/>
      <c r="E4"/>
      <c r="F4"/>
      <c r="G4"/>
      <c r="H4"/>
      <c r="I4"/>
      <c r="J4"/>
      <c r="K4"/>
      <c r="L4"/>
      <c r="M4"/>
    </row>
    <row r="5" spans="1:17" s="1" customFormat="1" ht="15">
      <c r="A5" s="11" t="s">
        <v>39</v>
      </c>
      <c r="B5"/>
      <c r="C5"/>
      <c r="D5"/>
      <c r="E5"/>
      <c r="F5"/>
      <c r="G5"/>
      <c r="H5"/>
      <c r="I5"/>
      <c r="J5"/>
      <c r="K5"/>
      <c r="L5"/>
      <c r="M5"/>
    </row>
    <row r="6" spans="1:17" s="1" customFormat="1" ht="15.75">
      <c r="A6" s="12"/>
      <c r="B6"/>
      <c r="C6"/>
      <c r="D6"/>
      <c r="E6"/>
      <c r="F6"/>
      <c r="G6"/>
      <c r="H6" s="13" t="s">
        <v>40</v>
      </c>
      <c r="I6"/>
      <c r="J6"/>
      <c r="K6"/>
      <c r="L6"/>
      <c r="M6"/>
    </row>
    <row r="10" spans="1:17" ht="8.25" customHeight="1"/>
    <row r="11" spans="1:17" ht="2.25" customHeight="1" thickBot="1"/>
    <row r="12" spans="1:17" ht="27" customHeight="1" thickBot="1">
      <c r="A12" s="64" t="s">
        <v>0</v>
      </c>
      <c r="B12" s="65" t="s">
        <v>1</v>
      </c>
      <c r="C12" s="65"/>
      <c r="D12" s="65"/>
      <c r="E12" s="65"/>
      <c r="F12" s="66" t="s">
        <v>2</v>
      </c>
      <c r="G12" s="66"/>
      <c r="H12" s="66"/>
      <c r="I12" s="65" t="s">
        <v>3</v>
      </c>
      <c r="J12" s="65"/>
      <c r="K12" s="65"/>
      <c r="L12" s="65"/>
      <c r="M12" s="65"/>
      <c r="N12" s="65"/>
      <c r="O12" s="65"/>
      <c r="P12" s="65"/>
      <c r="Q12" s="65"/>
    </row>
    <row r="13" spans="1:17" ht="15.75" customHeight="1" thickBot="1">
      <c r="A13" s="64"/>
      <c r="B13" s="67" t="s">
        <v>4</v>
      </c>
      <c r="C13" s="67" t="s">
        <v>5</v>
      </c>
      <c r="D13" s="67" t="s">
        <v>46</v>
      </c>
      <c r="E13" s="67" t="s">
        <v>47</v>
      </c>
      <c r="F13" s="67" t="s">
        <v>8</v>
      </c>
      <c r="G13" s="67" t="s">
        <v>9</v>
      </c>
      <c r="H13" s="67" t="s">
        <v>47</v>
      </c>
      <c r="I13" s="67" t="s">
        <v>10</v>
      </c>
      <c r="J13" s="67"/>
      <c r="K13" s="67"/>
      <c r="L13" s="67" t="s">
        <v>11</v>
      </c>
      <c r="M13" s="67"/>
      <c r="N13" s="67"/>
      <c r="O13" s="67" t="s">
        <v>12</v>
      </c>
      <c r="P13" s="67"/>
      <c r="Q13" s="67"/>
    </row>
    <row r="14" spans="1:17" ht="5.25" customHeight="1" thickBot="1">
      <c r="A14" s="64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7" ht="15" customHeight="1" thickBot="1">
      <c r="A15" s="64"/>
      <c r="B15" s="67"/>
      <c r="C15" s="67"/>
      <c r="D15" s="67"/>
      <c r="E15" s="67"/>
      <c r="F15" s="67"/>
      <c r="G15" s="67"/>
      <c r="H15" s="67"/>
      <c r="I15" s="43" t="s">
        <v>13</v>
      </c>
      <c r="J15" s="43" t="s">
        <v>6</v>
      </c>
      <c r="K15" s="43" t="s">
        <v>14</v>
      </c>
      <c r="L15" s="43" t="s">
        <v>13</v>
      </c>
      <c r="M15" s="43" t="s">
        <v>6</v>
      </c>
      <c r="N15" s="43" t="s">
        <v>14</v>
      </c>
      <c r="O15" s="43" t="s">
        <v>13</v>
      </c>
      <c r="P15" s="43" t="s">
        <v>6</v>
      </c>
      <c r="Q15" s="43" t="s">
        <v>14</v>
      </c>
    </row>
    <row r="16" spans="1:17" ht="36" customHeight="1" thickBot="1">
      <c r="A16" s="59" t="s">
        <v>15</v>
      </c>
      <c r="B16" s="48" t="s">
        <v>97</v>
      </c>
      <c r="C16" s="53" t="s">
        <v>21</v>
      </c>
      <c r="D16" s="44">
        <v>4</v>
      </c>
      <c r="E16" s="44">
        <v>2</v>
      </c>
      <c r="F16" s="54" t="s">
        <v>50</v>
      </c>
      <c r="G16" s="56">
        <v>4</v>
      </c>
      <c r="H16" s="56">
        <v>2</v>
      </c>
      <c r="I16" s="42"/>
      <c r="J16" s="55">
        <f>+IF(I16&gt;10,G16,0)</f>
        <v>0</v>
      </c>
      <c r="K16" s="44" t="s">
        <v>19</v>
      </c>
      <c r="L16" s="47">
        <f>I16</f>
        <v>0</v>
      </c>
      <c r="M16" s="45">
        <f>IF(I16&gt;=10,D16,0)</f>
        <v>0</v>
      </c>
      <c r="N16" s="44" t="s">
        <v>19</v>
      </c>
      <c r="O16" s="62">
        <f>ROUND((L16*E16+L17*E17+L19*E19+L21*E21)/(E16+E17+E19+E21),2)</f>
        <v>0</v>
      </c>
      <c r="P16" s="60"/>
      <c r="Q16" s="60" t="s">
        <v>19</v>
      </c>
    </row>
    <row r="17" spans="1:17" ht="19.5" customHeight="1" thickBot="1">
      <c r="A17" s="59"/>
      <c r="B17" s="60" t="s">
        <v>16</v>
      </c>
      <c r="C17" s="61" t="s">
        <v>17</v>
      </c>
      <c r="D17" s="63">
        <v>11</v>
      </c>
      <c r="E17" s="63">
        <v>7</v>
      </c>
      <c r="F17" s="54" t="s">
        <v>82</v>
      </c>
      <c r="G17" s="56">
        <v>6</v>
      </c>
      <c r="H17" s="56">
        <v>4</v>
      </c>
      <c r="I17" s="42"/>
      <c r="J17" s="55">
        <f>IF(I17&gt;=10,G17,0)</f>
        <v>0</v>
      </c>
      <c r="K17" s="48" t="s">
        <v>19</v>
      </c>
      <c r="L17" s="62">
        <f>ROUND((I17*H17+I18*H18)/(H17+H18),2)</f>
        <v>0</v>
      </c>
      <c r="M17" s="62">
        <f>IF(L17&gt;=10,D17,J17+J18)</f>
        <v>0</v>
      </c>
      <c r="N17" s="63" t="s">
        <v>19</v>
      </c>
      <c r="O17" s="62"/>
      <c r="P17" s="60"/>
      <c r="Q17" s="60"/>
    </row>
    <row r="18" spans="1:17" ht="18.75" customHeight="1" thickBot="1">
      <c r="A18" s="59"/>
      <c r="B18" s="60"/>
      <c r="C18" s="61"/>
      <c r="D18" s="63"/>
      <c r="E18" s="63"/>
      <c r="F18" s="54" t="s">
        <v>18</v>
      </c>
      <c r="G18" s="56">
        <v>5</v>
      </c>
      <c r="H18" s="56">
        <v>3</v>
      </c>
      <c r="I18" s="42"/>
      <c r="J18" s="55">
        <f>IF(I18&gt;=10,G18,0)</f>
        <v>0</v>
      </c>
      <c r="K18" s="48" t="s">
        <v>19</v>
      </c>
      <c r="L18" s="62"/>
      <c r="M18" s="62"/>
      <c r="N18" s="63"/>
      <c r="O18" s="62"/>
      <c r="P18" s="60"/>
      <c r="Q18" s="60"/>
    </row>
    <row r="19" spans="1:17" ht="23.25" customHeight="1" thickBot="1">
      <c r="A19" s="59"/>
      <c r="B19" s="60" t="s">
        <v>16</v>
      </c>
      <c r="C19" s="61" t="s">
        <v>98</v>
      </c>
      <c r="D19" s="63">
        <v>11</v>
      </c>
      <c r="E19" s="63">
        <v>7</v>
      </c>
      <c r="F19" s="54" t="s">
        <v>84</v>
      </c>
      <c r="G19" s="56">
        <v>6</v>
      </c>
      <c r="H19" s="56">
        <v>4</v>
      </c>
      <c r="I19" s="42"/>
      <c r="J19" s="55">
        <f t="shared" ref="J19:J29" si="0">IF(I19&gt;=10,G19,0)</f>
        <v>0</v>
      </c>
      <c r="K19" s="44" t="s">
        <v>19</v>
      </c>
      <c r="L19" s="62">
        <f>ROUND((I20*H20+I19*H19)/(H19+H20),2)</f>
        <v>0</v>
      </c>
      <c r="M19" s="62">
        <f>IF(L19&gt;=10,D19,J19+J20)</f>
        <v>0</v>
      </c>
      <c r="N19" s="63" t="s">
        <v>19</v>
      </c>
      <c r="O19" s="62"/>
      <c r="P19" s="60"/>
      <c r="Q19" s="60"/>
    </row>
    <row r="20" spans="1:17" ht="12" customHeight="1" thickBot="1">
      <c r="A20" s="59"/>
      <c r="B20" s="60"/>
      <c r="C20" s="61"/>
      <c r="D20" s="63"/>
      <c r="E20" s="63"/>
      <c r="F20" s="54" t="s">
        <v>81</v>
      </c>
      <c r="G20" s="56">
        <v>5</v>
      </c>
      <c r="H20" s="56">
        <v>3</v>
      </c>
      <c r="I20" s="42"/>
      <c r="J20" s="55">
        <f t="shared" si="0"/>
        <v>0</v>
      </c>
      <c r="K20" s="44" t="s">
        <v>19</v>
      </c>
      <c r="L20" s="62"/>
      <c r="M20" s="62"/>
      <c r="N20" s="63"/>
      <c r="O20" s="62"/>
      <c r="P20" s="60"/>
      <c r="Q20" s="60"/>
    </row>
    <row r="21" spans="1:17" ht="26.25" customHeight="1" thickBot="1">
      <c r="A21" s="59"/>
      <c r="B21" s="60" t="s">
        <v>22</v>
      </c>
      <c r="C21" s="61" t="s">
        <v>23</v>
      </c>
      <c r="D21" s="63">
        <v>4</v>
      </c>
      <c r="E21" s="63">
        <v>2</v>
      </c>
      <c r="F21" s="54" t="s">
        <v>51</v>
      </c>
      <c r="G21" s="56">
        <v>2</v>
      </c>
      <c r="H21" s="56">
        <v>1</v>
      </c>
      <c r="I21" s="42"/>
      <c r="J21" s="55">
        <f t="shared" si="0"/>
        <v>0</v>
      </c>
      <c r="K21" s="48" t="s">
        <v>19</v>
      </c>
      <c r="L21" s="62">
        <f>ROUND((I21*H21+I22*H22)/(H21+H22),2)</f>
        <v>0</v>
      </c>
      <c r="M21" s="62">
        <f>IF(L21&gt;=10,D21,J21+J22)</f>
        <v>0</v>
      </c>
      <c r="N21" s="63" t="s">
        <v>19</v>
      </c>
      <c r="O21" s="62"/>
      <c r="P21" s="60"/>
      <c r="Q21" s="60"/>
    </row>
    <row r="22" spans="1:17" ht="12" customHeight="1" thickBot="1">
      <c r="A22" s="59"/>
      <c r="B22" s="60"/>
      <c r="C22" s="61"/>
      <c r="D22" s="63"/>
      <c r="E22" s="63"/>
      <c r="F22" s="54" t="s">
        <v>52</v>
      </c>
      <c r="G22" s="56">
        <v>2</v>
      </c>
      <c r="H22" s="56">
        <v>1</v>
      </c>
      <c r="I22" s="42"/>
      <c r="J22" s="55">
        <f t="shared" si="0"/>
        <v>0</v>
      </c>
      <c r="K22" s="48" t="s">
        <v>19</v>
      </c>
      <c r="L22" s="62"/>
      <c r="M22" s="62"/>
      <c r="N22" s="63"/>
      <c r="O22" s="62"/>
      <c r="P22" s="60"/>
      <c r="Q22" s="60"/>
    </row>
    <row r="23" spans="1:17" ht="12" customHeight="1" thickBot="1">
      <c r="A23" s="59" t="s">
        <v>24</v>
      </c>
      <c r="B23" s="60" t="s">
        <v>16</v>
      </c>
      <c r="C23" s="61" t="s">
        <v>17</v>
      </c>
      <c r="D23" s="63">
        <v>10</v>
      </c>
      <c r="E23" s="63">
        <v>6</v>
      </c>
      <c r="F23" s="54" t="s">
        <v>83</v>
      </c>
      <c r="G23" s="56">
        <v>6</v>
      </c>
      <c r="H23" s="56">
        <v>4</v>
      </c>
      <c r="I23" s="42"/>
      <c r="J23" s="55">
        <f t="shared" si="0"/>
        <v>0</v>
      </c>
      <c r="K23" s="44" t="s">
        <v>19</v>
      </c>
      <c r="L23" s="62">
        <f>ROUND((I23*H23+I24*H24)/(H23+H24),2)</f>
        <v>0</v>
      </c>
      <c r="M23" s="62">
        <f>IF(L23&gt;=10,D23,J23+J24)</f>
        <v>0</v>
      </c>
      <c r="N23" s="63" t="s">
        <v>19</v>
      </c>
      <c r="O23" s="62">
        <f>ROUND((L23*E23+L25*E25+L27*E27+L30*E30)/(E23+E25+E27+E30),2)</f>
        <v>0</v>
      </c>
      <c r="P23" s="60"/>
      <c r="Q23" s="60" t="s">
        <v>19</v>
      </c>
    </row>
    <row r="24" spans="1:17" ht="23.25" customHeight="1" thickBot="1">
      <c r="A24" s="59"/>
      <c r="B24" s="60"/>
      <c r="C24" s="61"/>
      <c r="D24" s="63"/>
      <c r="E24" s="63"/>
      <c r="F24" s="54" t="s">
        <v>25</v>
      </c>
      <c r="G24" s="56">
        <v>4</v>
      </c>
      <c r="H24" s="56">
        <v>2</v>
      </c>
      <c r="I24" s="42"/>
      <c r="J24" s="55">
        <f t="shared" si="0"/>
        <v>0</v>
      </c>
      <c r="K24" s="44" t="s">
        <v>19</v>
      </c>
      <c r="L24" s="62"/>
      <c r="M24" s="62"/>
      <c r="N24" s="63"/>
      <c r="O24" s="62"/>
      <c r="P24" s="60"/>
      <c r="Q24" s="60"/>
    </row>
    <row r="25" spans="1:17" ht="23.25" customHeight="1" thickBot="1">
      <c r="A25" s="59"/>
      <c r="B25" s="60" t="s">
        <v>16</v>
      </c>
      <c r="C25" s="61" t="s">
        <v>105</v>
      </c>
      <c r="D25" s="63">
        <v>10</v>
      </c>
      <c r="E25" s="63">
        <v>6</v>
      </c>
      <c r="F25" s="54" t="s">
        <v>85</v>
      </c>
      <c r="G25" s="56">
        <v>6</v>
      </c>
      <c r="H25" s="56">
        <v>4</v>
      </c>
      <c r="I25" s="42"/>
      <c r="J25" s="55">
        <f t="shared" si="0"/>
        <v>0</v>
      </c>
      <c r="K25" s="44" t="s">
        <v>19</v>
      </c>
      <c r="L25" s="62">
        <f>ROUND((I25*H25+I26*H26)/(H25+H26),2)</f>
        <v>0</v>
      </c>
      <c r="M25" s="62">
        <f>IF(L25&gt;=10,D25,J25+J26)</f>
        <v>0</v>
      </c>
      <c r="N25" s="63" t="s">
        <v>19</v>
      </c>
      <c r="O25" s="62"/>
      <c r="P25" s="60"/>
      <c r="Q25" s="60"/>
    </row>
    <row r="26" spans="1:17" ht="12.75" customHeight="1" thickBot="1">
      <c r="A26" s="59"/>
      <c r="B26" s="60"/>
      <c r="C26" s="61"/>
      <c r="D26" s="63"/>
      <c r="E26" s="63"/>
      <c r="F26" s="54" t="s">
        <v>86</v>
      </c>
      <c r="G26" s="56">
        <v>4</v>
      </c>
      <c r="H26" s="56">
        <v>2</v>
      </c>
      <c r="I26" s="42"/>
      <c r="J26" s="55">
        <f t="shared" si="0"/>
        <v>0</v>
      </c>
      <c r="K26" s="44" t="s">
        <v>19</v>
      </c>
      <c r="L26" s="62"/>
      <c r="M26" s="62"/>
      <c r="N26" s="63"/>
      <c r="O26" s="62"/>
      <c r="P26" s="60"/>
      <c r="Q26" s="60"/>
    </row>
    <row r="27" spans="1:17" s="1" customFormat="1" ht="15.75" customHeight="1" thickBot="1">
      <c r="A27" s="59"/>
      <c r="B27" s="60" t="s">
        <v>99</v>
      </c>
      <c r="C27" s="61" t="s">
        <v>23</v>
      </c>
      <c r="D27" s="63">
        <v>7</v>
      </c>
      <c r="E27" s="63">
        <v>4</v>
      </c>
      <c r="F27" s="54" t="s">
        <v>53</v>
      </c>
      <c r="G27" s="56">
        <v>3</v>
      </c>
      <c r="H27" s="56">
        <v>2</v>
      </c>
      <c r="I27" s="42"/>
      <c r="J27" s="55">
        <f t="shared" si="0"/>
        <v>0</v>
      </c>
      <c r="K27" s="44" t="s">
        <v>19</v>
      </c>
      <c r="L27" s="62">
        <f>ROUND((I27*H27+I28*H28+I29*H29)/(H27+H28+H29),2)</f>
        <v>0</v>
      </c>
      <c r="M27" s="62">
        <f>IF(L27&gt;=10,D27,J27+J29)</f>
        <v>0</v>
      </c>
      <c r="N27" s="63" t="s">
        <v>19</v>
      </c>
      <c r="O27" s="62"/>
      <c r="P27" s="60"/>
      <c r="Q27" s="60"/>
    </row>
    <row r="28" spans="1:17" s="1" customFormat="1" ht="26.25" customHeight="1" thickBot="1">
      <c r="A28" s="59"/>
      <c r="B28" s="60"/>
      <c r="C28" s="61"/>
      <c r="D28" s="63"/>
      <c r="E28" s="63"/>
      <c r="F28" s="54" t="s">
        <v>54</v>
      </c>
      <c r="G28" s="56">
        <v>2</v>
      </c>
      <c r="H28" s="56">
        <v>1</v>
      </c>
      <c r="I28" s="42"/>
      <c r="J28" s="55">
        <f t="shared" si="0"/>
        <v>0</v>
      </c>
      <c r="K28" s="48" t="s">
        <v>19</v>
      </c>
      <c r="L28" s="62"/>
      <c r="M28" s="62"/>
      <c r="N28" s="63"/>
      <c r="O28" s="62"/>
      <c r="P28" s="60"/>
      <c r="Q28" s="60"/>
    </row>
    <row r="29" spans="1:17" s="1" customFormat="1" ht="24.75" thickBot="1">
      <c r="A29" s="59"/>
      <c r="B29" s="60"/>
      <c r="C29" s="61"/>
      <c r="D29" s="63"/>
      <c r="E29" s="63"/>
      <c r="F29" s="54" t="s">
        <v>87</v>
      </c>
      <c r="G29" s="56">
        <v>2</v>
      </c>
      <c r="H29" s="56">
        <v>1</v>
      </c>
      <c r="I29" s="42"/>
      <c r="J29" s="55">
        <f t="shared" si="0"/>
        <v>0</v>
      </c>
      <c r="K29" s="44" t="s">
        <v>19</v>
      </c>
      <c r="L29" s="62"/>
      <c r="M29" s="62"/>
      <c r="N29" s="63"/>
      <c r="O29" s="62"/>
      <c r="P29" s="60"/>
      <c r="Q29" s="60"/>
    </row>
    <row r="30" spans="1:17" s="1" customFormat="1" ht="37.5" customHeight="1" thickBot="1">
      <c r="A30" s="59"/>
      <c r="B30" s="45" t="s">
        <v>20</v>
      </c>
      <c r="C30" s="53" t="s">
        <v>100</v>
      </c>
      <c r="D30" s="44">
        <v>3</v>
      </c>
      <c r="E30" s="44">
        <v>2</v>
      </c>
      <c r="F30" s="54" t="s">
        <v>55</v>
      </c>
      <c r="G30" s="56">
        <v>3</v>
      </c>
      <c r="H30" s="56">
        <v>2</v>
      </c>
      <c r="I30" s="42"/>
      <c r="J30" s="55">
        <f>IF(I30&gt;=10,G30,0)</f>
        <v>0</v>
      </c>
      <c r="K30" s="44" t="s">
        <v>19</v>
      </c>
      <c r="L30" s="47">
        <f>I30</f>
        <v>0</v>
      </c>
      <c r="M30" s="42">
        <f>IF(I30&gt;=10,D30,0)</f>
        <v>0</v>
      </c>
      <c r="N30" s="44" t="s">
        <v>19</v>
      </c>
      <c r="O30" s="62"/>
      <c r="P30" s="60"/>
      <c r="Q30" s="60"/>
    </row>
    <row r="31" spans="1:17" ht="18.75">
      <c r="A31" s="33" t="s">
        <v>45</v>
      </c>
      <c r="B31" s="1"/>
      <c r="D31" s="36">
        <f>(O16+O23)/2</f>
        <v>0</v>
      </c>
      <c r="E31" s="25" t="s">
        <v>48</v>
      </c>
      <c r="F31" s="19" t="s">
        <v>106</v>
      </c>
      <c r="G31" s="6"/>
      <c r="H31" s="6"/>
      <c r="I31" s="6"/>
      <c r="J31" s="6"/>
      <c r="K31" s="6"/>
      <c r="L31" s="19" t="s">
        <v>95</v>
      </c>
      <c r="M31" s="6"/>
      <c r="N31" s="6"/>
      <c r="O31" s="23"/>
      <c r="P31" s="22"/>
      <c r="Q31" s="22"/>
    </row>
    <row r="32" spans="1:17" ht="20.25">
      <c r="A32" s="41" t="s">
        <v>94</v>
      </c>
      <c r="B32"/>
      <c r="C32"/>
      <c r="D32"/>
      <c r="E32"/>
      <c r="F32" s="6"/>
      <c r="G32" s="6"/>
      <c r="H32" s="6"/>
      <c r="I32" s="6"/>
      <c r="J32" s="6"/>
      <c r="K32" s="6"/>
      <c r="L32" s="58" t="s">
        <v>108</v>
      </c>
      <c r="M32" s="6"/>
      <c r="N32" s="6"/>
      <c r="O32" s="23"/>
      <c r="P32" s="22"/>
      <c r="Q32" s="22"/>
    </row>
    <row r="33" spans="1:17" ht="15.75">
      <c r="A33" s="22"/>
      <c r="B33"/>
      <c r="C33"/>
      <c r="D33" s="20" t="s">
        <v>44</v>
      </c>
      <c r="E33"/>
      <c r="G33" s="6"/>
      <c r="K33" s="20" t="s">
        <v>107</v>
      </c>
      <c r="L33" s="58"/>
      <c r="M33" s="8"/>
      <c r="N33" s="8"/>
      <c r="O33" s="23"/>
      <c r="P33" s="22"/>
      <c r="Q33" s="22"/>
    </row>
    <row r="34" spans="1:17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58"/>
      <c r="M34" s="22"/>
      <c r="N34" s="22"/>
      <c r="O34" s="23"/>
      <c r="P34" s="22"/>
      <c r="Q34" s="22"/>
    </row>
    <row r="35" spans="1:17" ht="15">
      <c r="A35" s="22"/>
      <c r="B35" s="22"/>
      <c r="C35" s="22"/>
      <c r="D35" s="22"/>
      <c r="E35" s="22"/>
      <c r="F35" s="6"/>
      <c r="G35" s="22"/>
      <c r="H35" s="22"/>
      <c r="I35" s="22"/>
      <c r="J35" s="22"/>
      <c r="K35" s="22"/>
      <c r="L35" s="58"/>
      <c r="M35" s="22"/>
      <c r="N35" s="22"/>
      <c r="O35" s="23"/>
      <c r="P35" s="22"/>
      <c r="Q35" s="22"/>
    </row>
    <row r="36" spans="1:17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58"/>
      <c r="M36" s="22"/>
      <c r="N36" s="22"/>
      <c r="O36" s="22"/>
      <c r="P36" s="22"/>
      <c r="Q36" s="22"/>
    </row>
    <row r="37" spans="1:17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58"/>
      <c r="M37" s="22"/>
      <c r="N37" s="22"/>
      <c r="O37" s="22"/>
      <c r="P37" s="22"/>
      <c r="Q37" s="22"/>
    </row>
    <row r="38" spans="1:17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58"/>
      <c r="M38" s="22"/>
      <c r="N38" s="22"/>
      <c r="O38" s="22"/>
      <c r="P38" s="22"/>
      <c r="Q38" s="22"/>
    </row>
    <row r="39" spans="1:17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58"/>
      <c r="M39" s="22"/>
      <c r="N39" s="22"/>
      <c r="O39" s="22"/>
      <c r="P39" s="22"/>
      <c r="Q39" s="22"/>
    </row>
    <row r="40" spans="1:17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58"/>
      <c r="M40" s="22"/>
      <c r="N40" s="22"/>
      <c r="O40" s="22"/>
      <c r="P40" s="22"/>
      <c r="Q40" s="22"/>
    </row>
    <row r="41" spans="1:17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58"/>
      <c r="M41" s="22"/>
      <c r="N41" s="22"/>
      <c r="O41" s="22"/>
      <c r="P41" s="22"/>
      <c r="Q41" s="22"/>
    </row>
    <row r="42" spans="1:17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58"/>
      <c r="M42" s="22"/>
      <c r="N42" s="22"/>
      <c r="O42" s="22"/>
      <c r="P42" s="22"/>
      <c r="Q42" s="22"/>
    </row>
    <row r="43" spans="1:17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58"/>
      <c r="M43" s="22"/>
      <c r="N43" s="22"/>
      <c r="O43" s="22"/>
      <c r="P43" s="22"/>
      <c r="Q43" s="22"/>
    </row>
    <row r="44" spans="1:17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58"/>
      <c r="M44" s="22"/>
      <c r="N44" s="22"/>
      <c r="O44" s="22"/>
      <c r="P44" s="22"/>
      <c r="Q44" s="22"/>
    </row>
    <row r="45" spans="1:17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58"/>
      <c r="M45" s="22"/>
      <c r="N45" s="22"/>
      <c r="O45" s="22"/>
      <c r="P45" s="22"/>
      <c r="Q45" s="22"/>
    </row>
    <row r="46" spans="1:17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68"/>
      <c r="M46" s="22"/>
      <c r="N46" s="22"/>
      <c r="O46" s="22"/>
      <c r="P46" s="22"/>
      <c r="Q46" s="22"/>
    </row>
    <row r="47" spans="1:17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68"/>
      <c r="M47" s="22"/>
      <c r="N47" s="22"/>
      <c r="O47" s="22"/>
      <c r="P47" s="22"/>
      <c r="Q47" s="22"/>
    </row>
    <row r="48" spans="1:17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68"/>
      <c r="M48" s="22"/>
      <c r="N48" s="22"/>
      <c r="O48" s="22"/>
      <c r="P48" s="22"/>
      <c r="Q48" s="22"/>
    </row>
    <row r="49" spans="1:17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7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1:1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17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1:17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1:17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1:17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1:17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1:17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1:17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1:1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1:17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1:17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1:17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1:17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1:17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1:1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1:17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1:17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1:17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1:17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1:17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1:17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1:17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1:17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1:1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1:17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1:17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1:17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1:17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1:17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1:17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1:17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1:17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1:17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1:1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1:17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1:17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1:17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1:17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1:17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1:17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1:17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1:17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1:17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1:1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1:17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1:17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1:17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1:17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1:17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1:17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1:17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1:17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1:17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1:1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1:17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1:17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1:17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1:17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1:17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1:17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1:17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1:17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1:17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1:1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1:17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1:17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1:17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1:17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1:17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1:17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1:17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1:17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1:17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1:1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1:17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1:17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1:17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1:17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1:17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1:17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1:17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1:17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1: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1:17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1:17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  <row r="220" spans="1:17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</row>
    <row r="221" spans="1:17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1:17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1:17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</row>
  </sheetData>
  <mergeCells count="65">
    <mergeCell ref="L46:L48"/>
    <mergeCell ref="D13:D15"/>
    <mergeCell ref="L17:L18"/>
    <mergeCell ref="L19:L20"/>
    <mergeCell ref="L21:L22"/>
    <mergeCell ref="D25:D26"/>
    <mergeCell ref="E25:E26"/>
    <mergeCell ref="L25:L26"/>
    <mergeCell ref="D21:D22"/>
    <mergeCell ref="I12:Q12"/>
    <mergeCell ref="B13:B15"/>
    <mergeCell ref="C13:C15"/>
    <mergeCell ref="E13:E15"/>
    <mergeCell ref="F13:F15"/>
    <mergeCell ref="G13:G15"/>
    <mergeCell ref="H13:H15"/>
    <mergeCell ref="I13:K14"/>
    <mergeCell ref="L13:N14"/>
    <mergeCell ref="O13:Q14"/>
    <mergeCell ref="A12:A15"/>
    <mergeCell ref="B12:E12"/>
    <mergeCell ref="F12:H12"/>
    <mergeCell ref="B17:B18"/>
    <mergeCell ref="C17:C18"/>
    <mergeCell ref="D17:D18"/>
    <mergeCell ref="E17:E18"/>
    <mergeCell ref="A16:A22"/>
    <mergeCell ref="E21:E22"/>
    <mergeCell ref="O16:O22"/>
    <mergeCell ref="P16:P22"/>
    <mergeCell ref="Q16:Q22"/>
    <mergeCell ref="N27:N29"/>
    <mergeCell ref="O23:O30"/>
    <mergeCell ref="N17:N18"/>
    <mergeCell ref="N19:N20"/>
    <mergeCell ref="N21:N22"/>
    <mergeCell ref="P23:P30"/>
    <mergeCell ref="Q23:Q30"/>
    <mergeCell ref="M23:M24"/>
    <mergeCell ref="N23:N24"/>
    <mergeCell ref="M25:M26"/>
    <mergeCell ref="N25:N26"/>
    <mergeCell ref="M27:M29"/>
    <mergeCell ref="M17:M18"/>
    <mergeCell ref="M19:M20"/>
    <mergeCell ref="M21:M22"/>
    <mergeCell ref="B19:B20"/>
    <mergeCell ref="C19:C20"/>
    <mergeCell ref="D19:D20"/>
    <mergeCell ref="E19:E20"/>
    <mergeCell ref="B21:B22"/>
    <mergeCell ref="C21:C22"/>
    <mergeCell ref="A23:A30"/>
    <mergeCell ref="B23:B24"/>
    <mergeCell ref="B27:B29"/>
    <mergeCell ref="C27:C29"/>
    <mergeCell ref="L27:L29"/>
    <mergeCell ref="D27:D29"/>
    <mergeCell ref="E27:E29"/>
    <mergeCell ref="C23:C24"/>
    <mergeCell ref="D23:D24"/>
    <mergeCell ref="E23:E24"/>
    <mergeCell ref="L23:L24"/>
    <mergeCell ref="B25:B26"/>
    <mergeCell ref="C25:C26"/>
  </mergeCells>
  <pageMargins left="0.17" right="0.17" top="0.1" bottom="0.03" header="0.06" footer="0.1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5"/>
  <sheetViews>
    <sheetView topLeftCell="A13" workbookViewId="0">
      <selection activeCell="I37" sqref="I37"/>
    </sheetView>
  </sheetViews>
  <sheetFormatPr baseColWidth="10" defaultColWidth="11.42578125" defaultRowHeight="15"/>
  <cols>
    <col min="1" max="1" width="3" style="1" customWidth="1"/>
    <col min="2" max="2" width="6.140625" style="1" customWidth="1"/>
    <col min="3" max="3" width="15.85546875" style="1" customWidth="1"/>
    <col min="4" max="4" width="6.7109375" style="1" customWidth="1"/>
    <col min="5" max="5" width="4.85546875" style="1" customWidth="1"/>
    <col min="6" max="6" width="22.7109375" style="1" customWidth="1"/>
    <col min="7" max="7" width="6.140625" style="1" customWidth="1"/>
    <col min="8" max="8" width="5.7109375" style="1" customWidth="1"/>
    <col min="9" max="9" width="7" style="1" customWidth="1"/>
    <col min="10" max="10" width="6.85546875" style="1" customWidth="1"/>
    <col min="11" max="11" width="8.42578125" style="1" customWidth="1"/>
    <col min="12" max="12" width="8.140625" style="1" customWidth="1"/>
    <col min="13" max="13" width="6.42578125" style="1" customWidth="1"/>
    <col min="14" max="14" width="7.42578125" style="1" customWidth="1"/>
    <col min="15" max="15" width="7.7109375" style="1" customWidth="1"/>
    <col min="16" max="16" width="5.7109375" style="1" customWidth="1"/>
    <col min="17" max="17" width="6.140625" style="1" customWidth="1"/>
    <col min="18" max="16384" width="11.42578125" style="1"/>
  </cols>
  <sheetData>
    <row r="1" spans="1:17">
      <c r="A1" s="10" t="s">
        <v>33</v>
      </c>
      <c r="B1"/>
      <c r="C1"/>
      <c r="D1"/>
      <c r="E1"/>
      <c r="F1"/>
      <c r="G1"/>
      <c r="H1"/>
      <c r="I1"/>
      <c r="J1"/>
      <c r="K1"/>
      <c r="L1" s="10" t="s">
        <v>34</v>
      </c>
    </row>
    <row r="2" spans="1:17">
      <c r="A2" s="16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6" t="s">
        <v>36</v>
      </c>
      <c r="M2" s="17"/>
      <c r="N2" s="21"/>
      <c r="O2" s="21"/>
      <c r="P2" s="21"/>
      <c r="Q2" s="21"/>
    </row>
    <row r="3" spans="1:17">
      <c r="A3" s="11" t="s">
        <v>37</v>
      </c>
      <c r="B3"/>
      <c r="C3"/>
      <c r="D3"/>
      <c r="E3"/>
      <c r="F3"/>
      <c r="G3"/>
      <c r="H3"/>
      <c r="I3"/>
      <c r="J3"/>
      <c r="K3"/>
      <c r="L3"/>
      <c r="M3"/>
    </row>
    <row r="4" spans="1:17">
      <c r="A4" s="11" t="s">
        <v>38</v>
      </c>
      <c r="B4"/>
      <c r="C4"/>
      <c r="D4"/>
      <c r="E4"/>
      <c r="F4"/>
      <c r="G4"/>
      <c r="H4"/>
      <c r="I4"/>
      <c r="J4"/>
      <c r="K4"/>
      <c r="L4"/>
      <c r="M4"/>
    </row>
    <row r="5" spans="1:17">
      <c r="A5" s="11" t="s">
        <v>39</v>
      </c>
      <c r="B5"/>
      <c r="C5"/>
      <c r="D5"/>
      <c r="E5"/>
      <c r="F5"/>
      <c r="G5"/>
      <c r="H5"/>
      <c r="I5"/>
      <c r="J5"/>
      <c r="K5"/>
      <c r="L5"/>
      <c r="M5"/>
    </row>
    <row r="6" spans="1:17" ht="15.75">
      <c r="A6" s="12"/>
      <c r="B6"/>
      <c r="C6"/>
      <c r="D6"/>
      <c r="E6"/>
      <c r="F6"/>
      <c r="G6"/>
      <c r="H6" s="13" t="s">
        <v>40</v>
      </c>
      <c r="I6"/>
      <c r="J6"/>
      <c r="K6"/>
      <c r="L6"/>
      <c r="M6"/>
    </row>
    <row r="7" spans="1:17">
      <c r="B7"/>
      <c r="C7"/>
      <c r="D7"/>
      <c r="E7"/>
      <c r="F7"/>
      <c r="G7"/>
      <c r="H7"/>
      <c r="I7"/>
      <c r="J7"/>
      <c r="K7"/>
      <c r="L7"/>
      <c r="M7"/>
    </row>
    <row r="10" spans="1:17" ht="12" customHeight="1"/>
    <row r="11" spans="1:17" ht="2.25" customHeight="1" thickBot="1"/>
    <row r="12" spans="1:17" ht="28.5" customHeight="1" thickBot="1">
      <c r="A12" s="70" t="s">
        <v>0</v>
      </c>
      <c r="B12" s="71" t="s">
        <v>1</v>
      </c>
      <c r="C12" s="71"/>
      <c r="D12" s="71"/>
      <c r="E12" s="71"/>
      <c r="F12" s="71" t="s">
        <v>2</v>
      </c>
      <c r="G12" s="71"/>
      <c r="H12" s="71"/>
      <c r="I12" s="72" t="s">
        <v>3</v>
      </c>
      <c r="J12" s="72"/>
      <c r="K12" s="72"/>
      <c r="L12" s="72"/>
      <c r="M12" s="72"/>
      <c r="N12" s="72"/>
      <c r="O12" s="72"/>
      <c r="P12" s="72"/>
      <c r="Q12" s="72"/>
    </row>
    <row r="13" spans="1:17" ht="19.5" customHeight="1" thickBot="1">
      <c r="A13" s="70"/>
      <c r="B13" s="72" t="s">
        <v>4</v>
      </c>
      <c r="C13" s="72" t="s">
        <v>5</v>
      </c>
      <c r="D13" s="72" t="s">
        <v>46</v>
      </c>
      <c r="E13" s="72" t="s">
        <v>7</v>
      </c>
      <c r="F13" s="72" t="s">
        <v>8</v>
      </c>
      <c r="G13" s="72" t="s">
        <v>9</v>
      </c>
      <c r="H13" s="72" t="s">
        <v>7</v>
      </c>
      <c r="I13" s="72" t="s">
        <v>10</v>
      </c>
      <c r="J13" s="72"/>
      <c r="K13" s="72"/>
      <c r="L13" s="72" t="s">
        <v>11</v>
      </c>
      <c r="M13" s="72"/>
      <c r="N13" s="72"/>
      <c r="O13" s="72" t="s">
        <v>12</v>
      </c>
      <c r="P13" s="72"/>
      <c r="Q13" s="72"/>
    </row>
    <row r="14" spans="1:17" ht="1.5" customHeight="1" thickBot="1">
      <c r="A14" s="70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7" ht="16.5" customHeight="1" thickBot="1">
      <c r="A15" s="70"/>
      <c r="B15" s="72"/>
      <c r="C15" s="72"/>
      <c r="D15" s="72"/>
      <c r="E15" s="72"/>
      <c r="F15" s="72"/>
      <c r="G15" s="72"/>
      <c r="H15" s="72"/>
      <c r="I15" s="26" t="s">
        <v>13</v>
      </c>
      <c r="J15" s="26" t="s">
        <v>6</v>
      </c>
      <c r="K15" s="26" t="s">
        <v>14</v>
      </c>
      <c r="L15" s="26" t="s">
        <v>13</v>
      </c>
      <c r="M15" s="26" t="s">
        <v>6</v>
      </c>
      <c r="N15" s="26" t="s">
        <v>14</v>
      </c>
      <c r="O15" s="26" t="s">
        <v>13</v>
      </c>
      <c r="P15" s="26" t="s">
        <v>6</v>
      </c>
      <c r="Q15" s="26" t="s">
        <v>14</v>
      </c>
    </row>
    <row r="16" spans="1:17" ht="17.25" customHeight="1" thickBot="1">
      <c r="A16" s="73" t="s">
        <v>26</v>
      </c>
      <c r="B16" s="71" t="s">
        <v>16</v>
      </c>
      <c r="C16" s="72" t="s">
        <v>74</v>
      </c>
      <c r="D16" s="72">
        <v>11</v>
      </c>
      <c r="E16" s="72">
        <v>6</v>
      </c>
      <c r="F16" s="34" t="s">
        <v>58</v>
      </c>
      <c r="G16" s="27">
        <v>5</v>
      </c>
      <c r="H16" s="28">
        <v>3</v>
      </c>
      <c r="I16" s="29"/>
      <c r="J16" s="38">
        <f>IF(I16&gt;=10,G16,0)</f>
        <v>0</v>
      </c>
      <c r="K16" s="29" t="s">
        <v>19</v>
      </c>
      <c r="L16" s="76">
        <f>ROUND((I16*H16+I17*H17)/(H16+H17),2)</f>
        <v>0</v>
      </c>
      <c r="M16" s="76">
        <f>IF(L16&gt;=10,D16,J16+J17)</f>
        <v>0</v>
      </c>
      <c r="N16" s="76" t="s">
        <v>19</v>
      </c>
      <c r="O16" s="76">
        <f>ROUND((L16*E16+L18*E18+L20*E20+L22*E22)/(E16+E18+E20+E22),2)</f>
        <v>0</v>
      </c>
      <c r="P16" s="81"/>
      <c r="Q16" s="69" t="s">
        <v>19</v>
      </c>
    </row>
    <row r="17" spans="1:17" ht="23.25" thickBot="1">
      <c r="A17" s="73"/>
      <c r="B17" s="71"/>
      <c r="C17" s="72"/>
      <c r="D17" s="72"/>
      <c r="E17" s="72"/>
      <c r="F17" s="34" t="s">
        <v>57</v>
      </c>
      <c r="G17" s="27">
        <v>6</v>
      </c>
      <c r="H17" s="28">
        <v>3</v>
      </c>
      <c r="I17" s="29"/>
      <c r="J17" s="38">
        <f t="shared" ref="J17:J28" si="0">IF(I17&gt;=10,G17,0)</f>
        <v>0</v>
      </c>
      <c r="K17" s="29" t="s">
        <v>19</v>
      </c>
      <c r="L17" s="76"/>
      <c r="M17" s="76"/>
      <c r="N17" s="76"/>
      <c r="O17" s="76"/>
      <c r="P17" s="81"/>
      <c r="Q17" s="69"/>
    </row>
    <row r="18" spans="1:17" ht="16.5" thickBot="1">
      <c r="A18" s="73"/>
      <c r="B18" s="72" t="s">
        <v>16</v>
      </c>
      <c r="C18" s="72" t="s">
        <v>74</v>
      </c>
      <c r="D18" s="72">
        <v>9</v>
      </c>
      <c r="E18" s="72">
        <v>5</v>
      </c>
      <c r="F18" s="34" t="s">
        <v>88</v>
      </c>
      <c r="G18" s="27">
        <v>5</v>
      </c>
      <c r="H18" s="28">
        <v>3</v>
      </c>
      <c r="I18" s="29"/>
      <c r="J18" s="38">
        <f t="shared" si="0"/>
        <v>0</v>
      </c>
      <c r="K18" s="29" t="s">
        <v>19</v>
      </c>
      <c r="L18" s="76">
        <f t="shared" ref="L18" si="1">ROUND((I18*H18+I19*H19)/(H18+H19),2)</f>
        <v>0</v>
      </c>
      <c r="M18" s="76">
        <f>IF(L18&gt;=10,D18,J18+J19)</f>
        <v>0</v>
      </c>
      <c r="N18" s="76" t="s">
        <v>19</v>
      </c>
      <c r="O18" s="76"/>
      <c r="P18" s="81"/>
      <c r="Q18" s="69"/>
    </row>
    <row r="19" spans="1:17" ht="16.5" thickBot="1">
      <c r="A19" s="73"/>
      <c r="B19" s="72"/>
      <c r="C19" s="72"/>
      <c r="D19" s="72"/>
      <c r="E19" s="72"/>
      <c r="F19" s="34" t="s">
        <v>31</v>
      </c>
      <c r="G19" s="27">
        <v>4</v>
      </c>
      <c r="H19" s="28">
        <v>2</v>
      </c>
      <c r="I19" s="29"/>
      <c r="J19" s="38">
        <f t="shared" si="0"/>
        <v>0</v>
      </c>
      <c r="K19" s="29" t="s">
        <v>19</v>
      </c>
      <c r="L19" s="76"/>
      <c r="M19" s="76"/>
      <c r="N19" s="76"/>
      <c r="O19" s="76"/>
      <c r="P19" s="81"/>
      <c r="Q19" s="69"/>
    </row>
    <row r="20" spans="1:17" ht="16.5" thickBot="1">
      <c r="A20" s="73"/>
      <c r="B20" s="74" t="s">
        <v>22</v>
      </c>
      <c r="C20" s="74" t="s">
        <v>73</v>
      </c>
      <c r="D20" s="74">
        <v>8</v>
      </c>
      <c r="E20" s="74">
        <v>4</v>
      </c>
      <c r="F20" s="34" t="s">
        <v>89</v>
      </c>
      <c r="G20" s="27">
        <v>4</v>
      </c>
      <c r="H20" s="28">
        <v>2</v>
      </c>
      <c r="I20" s="29"/>
      <c r="J20" s="50">
        <f t="shared" si="0"/>
        <v>0</v>
      </c>
      <c r="K20" s="29" t="s">
        <v>19</v>
      </c>
      <c r="L20" s="76">
        <f t="shared" ref="L20:L27" si="2">ROUND((I20*H20+I21*H21)/(H20+H21),2)</f>
        <v>0</v>
      </c>
      <c r="M20" s="76">
        <f>IF(L20&gt;=10,D20,J20+J21)</f>
        <v>0</v>
      </c>
      <c r="N20" s="82" t="s">
        <v>19</v>
      </c>
      <c r="O20" s="76"/>
      <c r="P20" s="81"/>
      <c r="Q20" s="69"/>
    </row>
    <row r="21" spans="1:17" ht="16.5" thickBot="1">
      <c r="A21" s="73"/>
      <c r="B21" s="75"/>
      <c r="C21" s="75"/>
      <c r="D21" s="75"/>
      <c r="E21" s="75"/>
      <c r="F21" s="34" t="s">
        <v>59</v>
      </c>
      <c r="G21" s="27">
        <v>4</v>
      </c>
      <c r="H21" s="28">
        <v>2</v>
      </c>
      <c r="I21" s="29"/>
      <c r="J21" s="50">
        <f t="shared" si="0"/>
        <v>0</v>
      </c>
      <c r="K21" s="29" t="s">
        <v>19</v>
      </c>
      <c r="L21" s="76"/>
      <c r="M21" s="76"/>
      <c r="N21" s="85"/>
      <c r="O21" s="76"/>
      <c r="P21" s="81"/>
      <c r="Q21" s="69"/>
    </row>
    <row r="22" spans="1:17" ht="26.25" customHeight="1" thickBot="1">
      <c r="A22" s="73"/>
      <c r="B22" s="49" t="s">
        <v>49</v>
      </c>
      <c r="C22" s="49" t="s">
        <v>93</v>
      </c>
      <c r="D22" s="30">
        <v>2</v>
      </c>
      <c r="E22" s="30">
        <v>1</v>
      </c>
      <c r="F22" s="34" t="s">
        <v>61</v>
      </c>
      <c r="G22" s="27">
        <v>2</v>
      </c>
      <c r="H22" s="28">
        <v>1</v>
      </c>
      <c r="I22" s="29"/>
      <c r="J22" s="38">
        <f t="shared" si="0"/>
        <v>0</v>
      </c>
      <c r="K22" s="29" t="s">
        <v>19</v>
      </c>
      <c r="L22" s="31">
        <f>I22</f>
        <v>0</v>
      </c>
      <c r="M22" s="31">
        <f>J22</f>
        <v>0</v>
      </c>
      <c r="N22" s="31" t="s">
        <v>19</v>
      </c>
      <c r="O22" s="82"/>
      <c r="P22" s="83"/>
      <c r="Q22" s="84"/>
    </row>
    <row r="23" spans="1:17" ht="16.5" customHeight="1" thickBot="1">
      <c r="A23" s="73" t="s">
        <v>27</v>
      </c>
      <c r="B23" s="74" t="s">
        <v>16</v>
      </c>
      <c r="C23" s="72" t="s">
        <v>74</v>
      </c>
      <c r="D23" s="72">
        <v>10</v>
      </c>
      <c r="E23" s="72">
        <v>5</v>
      </c>
      <c r="F23" s="34" t="s">
        <v>90</v>
      </c>
      <c r="G23" s="27">
        <v>5</v>
      </c>
      <c r="H23" s="28">
        <v>2</v>
      </c>
      <c r="I23" s="29"/>
      <c r="J23" s="38">
        <f t="shared" si="0"/>
        <v>0</v>
      </c>
      <c r="K23" s="29" t="s">
        <v>19</v>
      </c>
      <c r="L23" s="76">
        <f t="shared" si="2"/>
        <v>0</v>
      </c>
      <c r="M23" s="76">
        <f>IF(L23&gt;=10,D23,J23+J24)</f>
        <v>0</v>
      </c>
      <c r="N23" s="78" t="s">
        <v>19</v>
      </c>
      <c r="O23" s="76">
        <f>ROUND((L23*E23+L25*E25+L27*E27+L29*E29)/(E23+E25+E27+E29),2)</f>
        <v>0</v>
      </c>
      <c r="P23" s="81"/>
      <c r="Q23" s="69" t="s">
        <v>19</v>
      </c>
    </row>
    <row r="24" spans="1:17" ht="16.5" thickBot="1">
      <c r="A24" s="73"/>
      <c r="B24" s="77"/>
      <c r="C24" s="72"/>
      <c r="D24" s="72"/>
      <c r="E24" s="72"/>
      <c r="F24" s="34" t="s">
        <v>91</v>
      </c>
      <c r="G24" s="27">
        <v>5</v>
      </c>
      <c r="H24" s="28">
        <v>3</v>
      </c>
      <c r="I24" s="29"/>
      <c r="J24" s="38">
        <f t="shared" si="0"/>
        <v>0</v>
      </c>
      <c r="K24" s="29" t="s">
        <v>19</v>
      </c>
      <c r="L24" s="76"/>
      <c r="M24" s="76"/>
      <c r="N24" s="78"/>
      <c r="O24" s="76"/>
      <c r="P24" s="81"/>
      <c r="Q24" s="69"/>
    </row>
    <row r="25" spans="1:17" ht="16.5" thickBot="1">
      <c r="A25" s="73"/>
      <c r="B25" s="72" t="s">
        <v>16</v>
      </c>
      <c r="C25" s="72" t="s">
        <v>74</v>
      </c>
      <c r="D25" s="72">
        <v>10</v>
      </c>
      <c r="E25" s="72">
        <v>6</v>
      </c>
      <c r="F25" s="34" t="s">
        <v>63</v>
      </c>
      <c r="G25" s="27">
        <v>5</v>
      </c>
      <c r="H25" s="28">
        <v>3</v>
      </c>
      <c r="I25" s="29"/>
      <c r="J25" s="38">
        <f t="shared" si="0"/>
        <v>0</v>
      </c>
      <c r="K25" s="29" t="s">
        <v>19</v>
      </c>
      <c r="L25" s="76">
        <f t="shared" si="2"/>
        <v>0</v>
      </c>
      <c r="M25" s="76">
        <f t="shared" ref="M25" si="3">IF(L25&gt;=10,D25,J25+J26)</f>
        <v>0</v>
      </c>
      <c r="N25" s="78" t="s">
        <v>19</v>
      </c>
      <c r="O25" s="76"/>
      <c r="P25" s="81"/>
      <c r="Q25" s="69"/>
    </row>
    <row r="26" spans="1:17" ht="16.5" thickBot="1">
      <c r="A26" s="73"/>
      <c r="B26" s="72"/>
      <c r="C26" s="72"/>
      <c r="D26" s="72"/>
      <c r="E26" s="72"/>
      <c r="F26" s="34" t="s">
        <v>92</v>
      </c>
      <c r="G26" s="27">
        <v>5</v>
      </c>
      <c r="H26" s="28">
        <v>3</v>
      </c>
      <c r="I26" s="29"/>
      <c r="J26" s="38">
        <f t="shared" si="0"/>
        <v>0</v>
      </c>
      <c r="K26" s="29" t="s">
        <v>19</v>
      </c>
      <c r="L26" s="76"/>
      <c r="M26" s="76"/>
      <c r="N26" s="78"/>
      <c r="O26" s="76"/>
      <c r="P26" s="81"/>
      <c r="Q26" s="69"/>
    </row>
    <row r="27" spans="1:17" ht="16.5" thickBot="1">
      <c r="A27" s="73"/>
      <c r="B27" s="74" t="s">
        <v>22</v>
      </c>
      <c r="C27" s="74" t="s">
        <v>73</v>
      </c>
      <c r="D27" s="74">
        <v>8</v>
      </c>
      <c r="E27" s="74">
        <v>4</v>
      </c>
      <c r="F27" s="34" t="s">
        <v>60</v>
      </c>
      <c r="G27" s="27">
        <v>4</v>
      </c>
      <c r="H27" s="28">
        <v>2</v>
      </c>
      <c r="I27" s="29"/>
      <c r="J27" s="38">
        <f t="shared" si="0"/>
        <v>0</v>
      </c>
      <c r="K27" s="29" t="s">
        <v>19</v>
      </c>
      <c r="L27" s="76">
        <f t="shared" si="2"/>
        <v>0</v>
      </c>
      <c r="M27" s="76">
        <f t="shared" ref="M27" si="4">IF(L27&gt;=10,D27,J27+J28)</f>
        <v>0</v>
      </c>
      <c r="N27" s="79" t="s">
        <v>19</v>
      </c>
      <c r="O27" s="76"/>
      <c r="P27" s="81"/>
      <c r="Q27" s="69"/>
    </row>
    <row r="28" spans="1:17" ht="20.25" customHeight="1" thickBot="1">
      <c r="A28" s="73"/>
      <c r="B28" s="75"/>
      <c r="C28" s="75"/>
      <c r="D28" s="75"/>
      <c r="E28" s="75"/>
      <c r="F28" s="34" t="s">
        <v>62</v>
      </c>
      <c r="G28" s="27">
        <v>4</v>
      </c>
      <c r="H28" s="28">
        <v>2</v>
      </c>
      <c r="I28" s="29"/>
      <c r="J28" s="38">
        <f t="shared" si="0"/>
        <v>0</v>
      </c>
      <c r="K28" s="29" t="s">
        <v>19</v>
      </c>
      <c r="L28" s="76"/>
      <c r="M28" s="76"/>
      <c r="N28" s="80"/>
      <c r="O28" s="76"/>
      <c r="P28" s="81"/>
      <c r="Q28" s="69"/>
    </row>
    <row r="29" spans="1:17" ht="26.25" customHeight="1" thickBot="1">
      <c r="A29" s="73"/>
      <c r="B29" s="49" t="s">
        <v>49</v>
      </c>
      <c r="C29" s="49" t="s">
        <v>93</v>
      </c>
      <c r="D29" s="49">
        <v>2</v>
      </c>
      <c r="E29" s="49">
        <v>1</v>
      </c>
      <c r="F29" s="34" t="s">
        <v>64</v>
      </c>
      <c r="G29" s="27">
        <v>2</v>
      </c>
      <c r="H29" s="28">
        <v>1</v>
      </c>
      <c r="I29" s="29"/>
      <c r="J29" s="50">
        <f t="shared" ref="J29" si="5">IF(I29&gt;=10,G29,0)</f>
        <v>0</v>
      </c>
      <c r="K29" s="29" t="s">
        <v>19</v>
      </c>
      <c r="L29" s="50">
        <f>I29</f>
        <v>0</v>
      </c>
      <c r="M29" s="50">
        <f>J29</f>
        <v>0</v>
      </c>
      <c r="N29" s="57" t="s">
        <v>19</v>
      </c>
      <c r="O29" s="76"/>
      <c r="P29" s="81"/>
      <c r="Q29" s="69"/>
    </row>
    <row r="30" spans="1:17" ht="18.75">
      <c r="A30" s="19" t="s">
        <v>45</v>
      </c>
      <c r="B30"/>
      <c r="C30" s="6"/>
      <c r="D30" s="24">
        <f>(O16*16+O23*16)/32</f>
        <v>0</v>
      </c>
      <c r="E30" s="25" t="s">
        <v>48</v>
      </c>
      <c r="F30" s="19" t="s">
        <v>96</v>
      </c>
      <c r="G30" s="6"/>
      <c r="H30" s="6"/>
      <c r="I30" s="6"/>
      <c r="J30" s="6"/>
      <c r="K30" s="6"/>
      <c r="L30" s="19" t="s">
        <v>95</v>
      </c>
      <c r="M30" s="6"/>
      <c r="N30" s="6"/>
      <c r="O30" s="6"/>
      <c r="P30" s="6"/>
    </row>
    <row r="31" spans="1:17" ht="20.25">
      <c r="A31" s="19" t="s">
        <v>43</v>
      </c>
      <c r="B31"/>
      <c r="C31"/>
      <c r="D31"/>
      <c r="E31"/>
      <c r="F31" s="6"/>
      <c r="G31" s="6"/>
      <c r="H31" s="6"/>
      <c r="I31" s="6"/>
      <c r="J31" s="6"/>
      <c r="K31" s="6"/>
      <c r="L31" s="25" t="s">
        <v>108</v>
      </c>
      <c r="M31" s="6"/>
      <c r="N31" s="6"/>
      <c r="O31" s="6"/>
      <c r="P31" s="6"/>
    </row>
    <row r="32" spans="1:17" s="5" customFormat="1" ht="15.75">
      <c r="A32" s="22"/>
      <c r="B32"/>
      <c r="C32"/>
      <c r="D32" s="20" t="s">
        <v>44</v>
      </c>
      <c r="E32"/>
      <c r="G32" s="6"/>
      <c r="K32" s="20" t="s">
        <v>107</v>
      </c>
      <c r="L32" s="58"/>
      <c r="M32" s="8"/>
      <c r="N32" s="8"/>
      <c r="O32" s="23"/>
      <c r="P32" s="22"/>
      <c r="Q32" s="22"/>
    </row>
    <row r="33" spans="10:10" ht="15" customHeight="1">
      <c r="J33" s="4"/>
    </row>
    <row r="34" spans="10:10" ht="15" customHeight="1">
      <c r="J34" s="4"/>
    </row>
    <row r="35" spans="10:10" ht="15" customHeight="1">
      <c r="J35" s="4"/>
    </row>
    <row r="36" spans="10:10" ht="15" customHeight="1">
      <c r="J36" s="4"/>
    </row>
    <row r="37" spans="10:10" ht="15" customHeight="1">
      <c r="J37" s="4"/>
    </row>
    <row r="38" spans="10:10" ht="15" customHeight="1">
      <c r="J38" s="4"/>
    </row>
    <row r="39" spans="10:10" ht="15" customHeight="1">
      <c r="J39" s="4"/>
    </row>
    <row r="40" spans="10:10" ht="15" customHeight="1">
      <c r="J40" s="4"/>
    </row>
    <row r="41" spans="10:10" ht="15" customHeight="1">
      <c r="J41" s="4"/>
    </row>
    <row r="42" spans="10:10" ht="15" customHeight="1">
      <c r="J42" s="4"/>
    </row>
    <row r="43" spans="10:10" ht="15" customHeight="1">
      <c r="J43" s="4"/>
    </row>
    <row r="44" spans="10:10" ht="15.75">
      <c r="J44" s="2"/>
    </row>
    <row r="45" spans="10:10">
      <c r="J45" s="3"/>
    </row>
  </sheetData>
  <mergeCells count="64">
    <mergeCell ref="I13:K14"/>
    <mergeCell ref="L13:N14"/>
    <mergeCell ref="O13:Q14"/>
    <mergeCell ref="Q16:Q22"/>
    <mergeCell ref="M18:M19"/>
    <mergeCell ref="L16:L17"/>
    <mergeCell ref="M16:M17"/>
    <mergeCell ref="N18:N19"/>
    <mergeCell ref="L18:L19"/>
    <mergeCell ref="L20:L21"/>
    <mergeCell ref="M20:M21"/>
    <mergeCell ref="N20:N21"/>
    <mergeCell ref="O23:O29"/>
    <mergeCell ref="P23:P29"/>
    <mergeCell ref="N16:N17"/>
    <mergeCell ref="O16:O22"/>
    <mergeCell ref="P16:P22"/>
    <mergeCell ref="M25:M26"/>
    <mergeCell ref="M23:M24"/>
    <mergeCell ref="N25:N26"/>
    <mergeCell ref="N23:N24"/>
    <mergeCell ref="N27:N28"/>
    <mergeCell ref="M27:M28"/>
    <mergeCell ref="A23:A29"/>
    <mergeCell ref="B25:B26"/>
    <mergeCell ref="C25:C26"/>
    <mergeCell ref="D25:D26"/>
    <mergeCell ref="E25:E26"/>
    <mergeCell ref="L23:L24"/>
    <mergeCell ref="L27:L28"/>
    <mergeCell ref="B23:B24"/>
    <mergeCell ref="B27:B28"/>
    <mergeCell ref="C27:C28"/>
    <mergeCell ref="D27:D28"/>
    <mergeCell ref="E27:E28"/>
    <mergeCell ref="L25:L26"/>
    <mergeCell ref="C20:C21"/>
    <mergeCell ref="D20:D21"/>
    <mergeCell ref="E20:E21"/>
    <mergeCell ref="B20:B21"/>
    <mergeCell ref="C23:C24"/>
    <mergeCell ref="D23:D24"/>
    <mergeCell ref="E23:E24"/>
    <mergeCell ref="E16:E17"/>
    <mergeCell ref="B18:B19"/>
    <mergeCell ref="C18:C19"/>
    <mergeCell ref="D18:D19"/>
    <mergeCell ref="E18:E19"/>
    <mergeCell ref="Q23:Q29"/>
    <mergeCell ref="A12:A15"/>
    <mergeCell ref="B12:E12"/>
    <mergeCell ref="F12:H12"/>
    <mergeCell ref="I12:Q12"/>
    <mergeCell ref="B13:B15"/>
    <mergeCell ref="C13:C15"/>
    <mergeCell ref="E13:E15"/>
    <mergeCell ref="F13:F15"/>
    <mergeCell ref="G13:G15"/>
    <mergeCell ref="H13:H15"/>
    <mergeCell ref="D13:D15"/>
    <mergeCell ref="A16:A22"/>
    <mergeCell ref="B16:B17"/>
    <mergeCell ref="C16:C17"/>
    <mergeCell ref="D16:D17"/>
  </mergeCells>
  <pageMargins left="0.17" right="0.17" top="0.12" bottom="0.13" header="0.14000000000000001" footer="0.13"/>
  <pageSetup paperSize="9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9"/>
  <sheetViews>
    <sheetView tabSelected="1" topLeftCell="A16" workbookViewId="0">
      <selection activeCell="K30" sqref="K30"/>
    </sheetView>
  </sheetViews>
  <sheetFormatPr baseColWidth="10" defaultColWidth="11.42578125" defaultRowHeight="15"/>
  <cols>
    <col min="1" max="1" width="3.28515625" style="6" customWidth="1"/>
    <col min="2" max="2" width="6.42578125" style="6" customWidth="1"/>
    <col min="3" max="3" width="16.42578125" style="6" customWidth="1"/>
    <col min="4" max="4" width="6.7109375" style="6" customWidth="1"/>
    <col min="5" max="5" width="5" style="6" customWidth="1"/>
    <col min="6" max="6" width="23" style="6" customWidth="1"/>
    <col min="7" max="7" width="7.140625" style="6" customWidth="1"/>
    <col min="8" max="8" width="5.28515625" style="6" customWidth="1"/>
    <col min="9" max="9" width="7.5703125" style="6" customWidth="1"/>
    <col min="10" max="10" width="7.42578125" style="6" customWidth="1"/>
    <col min="11" max="11" width="7.28515625" style="6" customWidth="1"/>
    <col min="12" max="12" width="6.85546875" style="6" customWidth="1"/>
    <col min="13" max="13" width="7.140625" style="6" customWidth="1"/>
    <col min="14" max="14" width="6.140625" style="6" customWidth="1"/>
    <col min="15" max="15" width="6.28515625" style="6" customWidth="1"/>
    <col min="16" max="16" width="6.42578125" style="6" customWidth="1"/>
    <col min="17" max="17" width="5.42578125" style="6" customWidth="1"/>
    <col min="18" max="16384" width="11.42578125" style="6"/>
  </cols>
  <sheetData>
    <row r="1" spans="1:18">
      <c r="A1" s="14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14" t="s">
        <v>34</v>
      </c>
      <c r="L1" s="15"/>
      <c r="N1" s="8"/>
      <c r="O1" s="8"/>
      <c r="P1" s="8"/>
      <c r="Q1" s="8"/>
    </row>
    <row r="2" spans="1:18" ht="12" customHeight="1">
      <c r="A2" s="16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6" t="s">
        <v>36</v>
      </c>
      <c r="L2" s="18"/>
      <c r="M2" s="17"/>
      <c r="N2" s="18"/>
      <c r="O2" s="18"/>
      <c r="P2" s="18"/>
      <c r="Q2" s="18"/>
    </row>
    <row r="3" spans="1:18">
      <c r="A3" s="11" t="s">
        <v>37</v>
      </c>
      <c r="B3"/>
      <c r="C3"/>
      <c r="D3"/>
      <c r="E3"/>
      <c r="F3"/>
      <c r="G3"/>
      <c r="H3"/>
      <c r="I3"/>
      <c r="J3"/>
      <c r="K3"/>
      <c r="L3"/>
      <c r="M3"/>
    </row>
    <row r="4" spans="1:18">
      <c r="A4" s="11" t="s">
        <v>38</v>
      </c>
      <c r="B4"/>
      <c r="C4"/>
      <c r="D4"/>
      <c r="E4"/>
      <c r="F4"/>
      <c r="G4"/>
      <c r="H4"/>
      <c r="I4"/>
      <c r="J4"/>
      <c r="K4"/>
      <c r="L4"/>
      <c r="M4"/>
    </row>
    <row r="5" spans="1:18">
      <c r="A5" s="11" t="s">
        <v>39</v>
      </c>
      <c r="B5"/>
      <c r="C5"/>
      <c r="D5"/>
      <c r="E5"/>
      <c r="F5"/>
      <c r="G5"/>
      <c r="H5"/>
      <c r="I5"/>
      <c r="J5"/>
      <c r="K5"/>
      <c r="L5"/>
      <c r="M5"/>
    </row>
    <row r="6" spans="1:18" ht="15.75">
      <c r="A6" s="12"/>
      <c r="B6"/>
      <c r="C6"/>
      <c r="D6"/>
      <c r="E6"/>
      <c r="F6"/>
      <c r="G6"/>
      <c r="H6" s="13" t="s">
        <v>40</v>
      </c>
      <c r="I6"/>
      <c r="J6"/>
      <c r="K6"/>
      <c r="L6"/>
      <c r="M6"/>
    </row>
    <row r="7" spans="1:18">
      <c r="B7"/>
      <c r="C7"/>
      <c r="D7"/>
      <c r="E7"/>
      <c r="G7"/>
      <c r="H7"/>
      <c r="I7"/>
      <c r="J7"/>
      <c r="K7"/>
      <c r="L7"/>
      <c r="M7"/>
    </row>
    <row r="10" spans="1:18" ht="8.25" customHeight="1" thickBot="1"/>
    <row r="11" spans="1:18" ht="28.5" customHeight="1" thickBot="1">
      <c r="A11" s="93" t="s">
        <v>0</v>
      </c>
      <c r="B11" s="94" t="s">
        <v>1</v>
      </c>
      <c r="C11" s="94"/>
      <c r="D11" s="94"/>
      <c r="E11" s="94"/>
      <c r="F11" s="94" t="s">
        <v>2</v>
      </c>
      <c r="G11" s="94"/>
      <c r="H11" s="94"/>
      <c r="I11" s="62" t="s">
        <v>3</v>
      </c>
      <c r="J11" s="62"/>
      <c r="K11" s="62"/>
      <c r="L11" s="62"/>
      <c r="M11" s="62"/>
      <c r="N11" s="62"/>
      <c r="O11" s="62"/>
      <c r="P11" s="62"/>
      <c r="Q11" s="62"/>
      <c r="R11" s="7"/>
    </row>
    <row r="12" spans="1:18" ht="21" customHeight="1" thickBot="1">
      <c r="A12" s="93"/>
      <c r="B12" s="62" t="s">
        <v>4</v>
      </c>
      <c r="C12" s="62" t="s">
        <v>5</v>
      </c>
      <c r="D12" s="87" t="s">
        <v>46</v>
      </c>
      <c r="E12" s="62" t="s">
        <v>47</v>
      </c>
      <c r="F12" s="62" t="s">
        <v>8</v>
      </c>
      <c r="G12" s="62" t="s">
        <v>9</v>
      </c>
      <c r="H12" s="62" t="s">
        <v>7</v>
      </c>
      <c r="I12" s="62" t="s">
        <v>10</v>
      </c>
      <c r="J12" s="62"/>
      <c r="K12" s="62"/>
      <c r="L12" s="62" t="s">
        <v>11</v>
      </c>
      <c r="M12" s="62"/>
      <c r="N12" s="62"/>
      <c r="O12" s="62" t="s">
        <v>12</v>
      </c>
      <c r="P12" s="62"/>
      <c r="Q12" s="62"/>
      <c r="R12" s="7"/>
    </row>
    <row r="13" spans="1:18" ht="15.75" thickBot="1">
      <c r="A13" s="93"/>
      <c r="B13" s="62"/>
      <c r="C13" s="62"/>
      <c r="D13" s="8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7"/>
    </row>
    <row r="14" spans="1:18" ht="26.25" thickBot="1">
      <c r="A14" s="93"/>
      <c r="B14" s="62"/>
      <c r="C14" s="62"/>
      <c r="D14" s="89"/>
      <c r="E14" s="62"/>
      <c r="F14" s="62"/>
      <c r="G14" s="62"/>
      <c r="H14" s="62"/>
      <c r="I14" s="37" t="s">
        <v>13</v>
      </c>
      <c r="J14" s="37" t="s">
        <v>6</v>
      </c>
      <c r="K14" s="37" t="s">
        <v>14</v>
      </c>
      <c r="L14" s="37" t="s">
        <v>13</v>
      </c>
      <c r="M14" s="37" t="s">
        <v>6</v>
      </c>
      <c r="N14" s="37" t="s">
        <v>14</v>
      </c>
      <c r="O14" s="37" t="s">
        <v>13</v>
      </c>
      <c r="P14" s="37" t="s">
        <v>6</v>
      </c>
      <c r="Q14" s="37" t="s">
        <v>14</v>
      </c>
      <c r="R14" s="7"/>
    </row>
    <row r="15" spans="1:18" ht="16.5" thickBot="1">
      <c r="A15" s="90" t="s">
        <v>30</v>
      </c>
      <c r="B15" s="62" t="s">
        <v>16</v>
      </c>
      <c r="C15" s="91" t="s">
        <v>56</v>
      </c>
      <c r="D15" s="92">
        <v>10</v>
      </c>
      <c r="E15" s="92">
        <v>6</v>
      </c>
      <c r="F15" s="35" t="s">
        <v>66</v>
      </c>
      <c r="G15" s="40">
        <v>5</v>
      </c>
      <c r="H15" s="32">
        <v>3</v>
      </c>
      <c r="I15" s="38"/>
      <c r="J15" s="38">
        <f>IF(I15&gt;=10,G15,0)</f>
        <v>0</v>
      </c>
      <c r="K15" s="38" t="s">
        <v>19</v>
      </c>
      <c r="L15" s="86">
        <f>(I15*H15+I16*H16)/(H15+H16)</f>
        <v>0</v>
      </c>
      <c r="M15" s="86">
        <f>IF(L15&gt;=10,D15,J15+J16)</f>
        <v>0</v>
      </c>
      <c r="N15" s="76" t="s">
        <v>19</v>
      </c>
      <c r="O15" s="86">
        <f>ROUND((L15*E15+L17*E17+L19*E19+L21*E21)/(E15+E17+E19+E21),2)</f>
        <v>0</v>
      </c>
      <c r="P15" s="86"/>
      <c r="Q15" s="86" t="s">
        <v>19</v>
      </c>
    </row>
    <row r="16" spans="1:18" ht="16.5" thickBot="1">
      <c r="A16" s="90"/>
      <c r="B16" s="62"/>
      <c r="C16" s="91"/>
      <c r="D16" s="92"/>
      <c r="E16" s="92"/>
      <c r="F16" s="35" t="s">
        <v>65</v>
      </c>
      <c r="G16" s="40">
        <v>5</v>
      </c>
      <c r="H16" s="32">
        <v>3</v>
      </c>
      <c r="I16" s="38"/>
      <c r="J16" s="38">
        <f>IF(I16&gt;=10,G16,0)</f>
        <v>0</v>
      </c>
      <c r="K16" s="38" t="s">
        <v>19</v>
      </c>
      <c r="L16" s="86"/>
      <c r="M16" s="86"/>
      <c r="N16" s="76"/>
      <c r="O16" s="86"/>
      <c r="P16" s="86"/>
      <c r="Q16" s="86"/>
    </row>
    <row r="17" spans="1:17" ht="16.5" thickBot="1">
      <c r="A17" s="90"/>
      <c r="B17" s="87" t="s">
        <v>22</v>
      </c>
      <c r="C17" s="97" t="s">
        <v>56</v>
      </c>
      <c r="D17" s="99">
        <v>10</v>
      </c>
      <c r="E17" s="99">
        <v>6</v>
      </c>
      <c r="F17" s="35" t="s">
        <v>28</v>
      </c>
      <c r="G17" s="40">
        <v>5</v>
      </c>
      <c r="H17" s="32">
        <v>3</v>
      </c>
      <c r="I17" s="38"/>
      <c r="J17" s="38">
        <f>IF(I17&gt;=10,G17,0)</f>
        <v>0</v>
      </c>
      <c r="K17" s="38" t="s">
        <v>19</v>
      </c>
      <c r="L17" s="86">
        <f>(I17*H17+I18*H18)/(H17+H18)</f>
        <v>0</v>
      </c>
      <c r="M17" s="95">
        <f>IF(L17&gt;=10,D17,J17+J18)</f>
        <v>0</v>
      </c>
      <c r="N17" s="82" t="s">
        <v>19</v>
      </c>
      <c r="O17" s="86"/>
      <c r="P17" s="86"/>
      <c r="Q17" s="86"/>
    </row>
    <row r="18" spans="1:17" ht="16.5" thickBot="1">
      <c r="A18" s="90"/>
      <c r="B18" s="89"/>
      <c r="C18" s="98"/>
      <c r="D18" s="100"/>
      <c r="E18" s="100"/>
      <c r="F18" s="35" t="s">
        <v>68</v>
      </c>
      <c r="G18" s="40">
        <v>5</v>
      </c>
      <c r="H18" s="32">
        <v>3</v>
      </c>
      <c r="I18" s="38"/>
      <c r="J18" s="38">
        <f>IF(I18&gt;=10,G18,0)</f>
        <v>0</v>
      </c>
      <c r="K18" s="38" t="s">
        <v>19</v>
      </c>
      <c r="L18" s="86"/>
      <c r="M18" s="96"/>
      <c r="N18" s="85"/>
      <c r="O18" s="86"/>
      <c r="P18" s="86"/>
      <c r="Q18" s="86"/>
    </row>
    <row r="19" spans="1:17" ht="16.5" thickBot="1">
      <c r="A19" s="90"/>
      <c r="B19" s="87" t="s">
        <v>16</v>
      </c>
      <c r="C19" s="97" t="s">
        <v>101</v>
      </c>
      <c r="D19" s="99">
        <v>8</v>
      </c>
      <c r="E19" s="99">
        <v>4</v>
      </c>
      <c r="F19" s="35" t="s">
        <v>29</v>
      </c>
      <c r="G19" s="40">
        <v>4</v>
      </c>
      <c r="H19" s="32">
        <v>2</v>
      </c>
      <c r="I19" s="38"/>
      <c r="J19" s="38">
        <f t="shared" ref="J19:J27" si="0">IF(I19&gt;=10,G19,0)</f>
        <v>0</v>
      </c>
      <c r="K19" s="38" t="s">
        <v>19</v>
      </c>
      <c r="L19" s="95">
        <f>(I19*H19+I20*H20)/(H19+H20)</f>
        <v>0</v>
      </c>
      <c r="M19" s="95">
        <f>IF(L19&gt;=10,D19,J19+J20)</f>
        <v>0</v>
      </c>
      <c r="N19" s="82" t="s">
        <v>19</v>
      </c>
      <c r="O19" s="86"/>
      <c r="P19" s="86"/>
      <c r="Q19" s="86"/>
    </row>
    <row r="20" spans="1:17" ht="16.5" thickBot="1">
      <c r="A20" s="90"/>
      <c r="B20" s="89"/>
      <c r="C20" s="98"/>
      <c r="D20" s="100"/>
      <c r="E20" s="100"/>
      <c r="F20" s="35" t="s">
        <v>67</v>
      </c>
      <c r="G20" s="40">
        <v>4</v>
      </c>
      <c r="H20" s="32">
        <v>2</v>
      </c>
      <c r="I20" s="38"/>
      <c r="J20" s="38">
        <f t="shared" si="0"/>
        <v>0</v>
      </c>
      <c r="K20" s="38" t="s">
        <v>19</v>
      </c>
      <c r="L20" s="96"/>
      <c r="M20" s="96"/>
      <c r="N20" s="85"/>
      <c r="O20" s="86"/>
      <c r="P20" s="86"/>
      <c r="Q20" s="86"/>
    </row>
    <row r="21" spans="1:17" ht="27" customHeight="1" thickBot="1">
      <c r="A21" s="90"/>
      <c r="B21" s="47" t="s">
        <v>20</v>
      </c>
      <c r="C21" s="35" t="s">
        <v>102</v>
      </c>
      <c r="D21" s="40">
        <v>2</v>
      </c>
      <c r="E21" s="40">
        <v>1</v>
      </c>
      <c r="F21" s="35" t="s">
        <v>76</v>
      </c>
      <c r="G21" s="40">
        <v>2</v>
      </c>
      <c r="H21" s="32">
        <v>1</v>
      </c>
      <c r="I21" s="38"/>
      <c r="J21" s="38">
        <f t="shared" si="0"/>
        <v>0</v>
      </c>
      <c r="K21" s="38" t="s">
        <v>19</v>
      </c>
      <c r="L21" s="39">
        <f>I21</f>
        <v>0</v>
      </c>
      <c r="M21" s="39">
        <f>J21</f>
        <v>0</v>
      </c>
      <c r="N21" s="38" t="s">
        <v>19</v>
      </c>
      <c r="O21" s="86"/>
      <c r="P21" s="86"/>
      <c r="Q21" s="86"/>
    </row>
    <row r="22" spans="1:17" ht="16.5" customHeight="1" thickBot="1">
      <c r="A22" s="90" t="s">
        <v>32</v>
      </c>
      <c r="B22" s="87" t="s">
        <v>16</v>
      </c>
      <c r="C22" s="97" t="s">
        <v>75</v>
      </c>
      <c r="D22" s="99">
        <v>10</v>
      </c>
      <c r="E22" s="99">
        <v>6</v>
      </c>
      <c r="F22" s="35" t="s">
        <v>69</v>
      </c>
      <c r="G22" s="40">
        <v>5</v>
      </c>
      <c r="H22" s="32">
        <v>3</v>
      </c>
      <c r="I22" s="38"/>
      <c r="J22" s="38">
        <f t="shared" si="0"/>
        <v>0</v>
      </c>
      <c r="K22" s="38" t="s">
        <v>19</v>
      </c>
      <c r="L22" s="86">
        <f>(I22*H22+I23*H23)/(H22+H23)</f>
        <v>0</v>
      </c>
      <c r="M22" s="95">
        <f>IF(L22&gt;=10,D22,J22+J23)</f>
        <v>0</v>
      </c>
      <c r="N22" s="82" t="s">
        <v>19</v>
      </c>
      <c r="O22" s="86">
        <f>ROUND((L22*E22+L24*E24+L26*E26+L28*E28)/(E22+E24+E26+E28),2)</f>
        <v>0</v>
      </c>
      <c r="P22" s="86"/>
      <c r="Q22" s="86" t="s">
        <v>19</v>
      </c>
    </row>
    <row r="23" spans="1:17" ht="19.5" customHeight="1" thickBot="1">
      <c r="A23" s="90"/>
      <c r="B23" s="89"/>
      <c r="C23" s="98"/>
      <c r="D23" s="100"/>
      <c r="E23" s="100"/>
      <c r="F23" s="35" t="s">
        <v>70</v>
      </c>
      <c r="G23" s="40">
        <v>5</v>
      </c>
      <c r="H23" s="32">
        <v>3</v>
      </c>
      <c r="I23" s="38"/>
      <c r="J23" s="38">
        <f t="shared" si="0"/>
        <v>0</v>
      </c>
      <c r="K23" s="38" t="s">
        <v>19</v>
      </c>
      <c r="L23" s="86"/>
      <c r="M23" s="96"/>
      <c r="N23" s="85"/>
      <c r="O23" s="86"/>
      <c r="P23" s="86"/>
      <c r="Q23" s="86"/>
    </row>
    <row r="24" spans="1:17" ht="21.75" customHeight="1" thickBot="1">
      <c r="A24" s="90"/>
      <c r="B24" s="87" t="s">
        <v>16</v>
      </c>
      <c r="C24" s="91" t="s">
        <v>75</v>
      </c>
      <c r="D24" s="92">
        <v>10</v>
      </c>
      <c r="E24" s="92">
        <v>6</v>
      </c>
      <c r="F24" s="35" t="s">
        <v>78</v>
      </c>
      <c r="G24" s="40">
        <v>5</v>
      </c>
      <c r="H24" s="32">
        <v>3</v>
      </c>
      <c r="I24" s="38"/>
      <c r="J24" s="38">
        <f t="shared" si="0"/>
        <v>0</v>
      </c>
      <c r="K24" s="38" t="s">
        <v>19</v>
      </c>
      <c r="L24" s="86">
        <f>(I24*H24+I25*H25)/(H24+H25)</f>
        <v>0</v>
      </c>
      <c r="M24" s="86">
        <f>IF(L24&gt;=10,D24,J24+J25)</f>
        <v>0</v>
      </c>
      <c r="N24" s="76" t="s">
        <v>19</v>
      </c>
      <c r="O24" s="86"/>
      <c r="P24" s="86"/>
      <c r="Q24" s="86"/>
    </row>
    <row r="25" spans="1:17" ht="21" customHeight="1" thickBot="1">
      <c r="A25" s="90"/>
      <c r="B25" s="89"/>
      <c r="C25" s="91"/>
      <c r="D25" s="92"/>
      <c r="E25" s="92"/>
      <c r="F25" s="35" t="s">
        <v>79</v>
      </c>
      <c r="G25" s="40">
        <v>5</v>
      </c>
      <c r="H25" s="32">
        <v>3</v>
      </c>
      <c r="I25" s="38"/>
      <c r="J25" s="38">
        <f t="shared" si="0"/>
        <v>0</v>
      </c>
      <c r="K25" s="38" t="s">
        <v>19</v>
      </c>
      <c r="L25" s="86"/>
      <c r="M25" s="86"/>
      <c r="N25" s="76"/>
      <c r="O25" s="86"/>
      <c r="P25" s="86"/>
      <c r="Q25" s="86"/>
    </row>
    <row r="26" spans="1:17" ht="16.5" thickBot="1">
      <c r="A26" s="90"/>
      <c r="B26" s="87" t="s">
        <v>22</v>
      </c>
      <c r="C26" s="97" t="s">
        <v>103</v>
      </c>
      <c r="D26" s="99">
        <v>8</v>
      </c>
      <c r="E26" s="99">
        <v>4</v>
      </c>
      <c r="F26" s="35" t="s">
        <v>72</v>
      </c>
      <c r="G26" s="40">
        <v>6</v>
      </c>
      <c r="H26" s="32">
        <v>3</v>
      </c>
      <c r="I26" s="38"/>
      <c r="J26" s="38">
        <f t="shared" si="0"/>
        <v>0</v>
      </c>
      <c r="K26" s="38" t="s">
        <v>19</v>
      </c>
      <c r="L26" s="95">
        <f>(I26*H26+I27*H27)/(H26+H27)</f>
        <v>0</v>
      </c>
      <c r="M26" s="95">
        <f>IF(L26&gt;=10,D26,J26+J27)</f>
        <v>0</v>
      </c>
      <c r="N26" s="82" t="s">
        <v>19</v>
      </c>
      <c r="O26" s="86"/>
      <c r="P26" s="86"/>
      <c r="Q26" s="86"/>
    </row>
    <row r="27" spans="1:17" ht="32.25" customHeight="1" thickBot="1">
      <c r="A27" s="90"/>
      <c r="B27" s="89"/>
      <c r="C27" s="98"/>
      <c r="D27" s="100"/>
      <c r="E27" s="100"/>
      <c r="F27" s="35" t="s">
        <v>71</v>
      </c>
      <c r="G27" s="40">
        <v>2</v>
      </c>
      <c r="H27" s="32">
        <v>1</v>
      </c>
      <c r="I27" s="38"/>
      <c r="J27" s="38">
        <f t="shared" si="0"/>
        <v>0</v>
      </c>
      <c r="K27" s="38" t="s">
        <v>19</v>
      </c>
      <c r="L27" s="96"/>
      <c r="M27" s="96"/>
      <c r="N27" s="85"/>
      <c r="O27" s="86"/>
      <c r="P27" s="86"/>
      <c r="Q27" s="86"/>
    </row>
    <row r="28" spans="1:17" ht="16.5" thickBot="1">
      <c r="A28" s="90"/>
      <c r="B28" s="46" t="s">
        <v>49</v>
      </c>
      <c r="C28" s="35" t="s">
        <v>104</v>
      </c>
      <c r="D28" s="52">
        <v>2</v>
      </c>
      <c r="E28" s="52">
        <v>1</v>
      </c>
      <c r="F28" s="35" t="s">
        <v>77</v>
      </c>
      <c r="G28" s="52">
        <v>2</v>
      </c>
      <c r="H28" s="32">
        <v>1</v>
      </c>
      <c r="I28" s="50"/>
      <c r="J28" s="50">
        <f t="shared" ref="J28" si="1">IF(I28&gt;=10,G28,0)</f>
        <v>0</v>
      </c>
      <c r="K28" s="50" t="s">
        <v>19</v>
      </c>
      <c r="L28" s="51">
        <f>I28</f>
        <v>0</v>
      </c>
      <c r="M28" s="51">
        <f>J28</f>
        <v>0</v>
      </c>
      <c r="N28" s="50" t="s">
        <v>19</v>
      </c>
      <c r="O28" s="86"/>
      <c r="P28" s="86"/>
      <c r="Q28" s="86"/>
    </row>
    <row r="29" spans="1:17" ht="15" customHeight="1">
      <c r="A29" s="19" t="s">
        <v>45</v>
      </c>
      <c r="B29"/>
      <c r="C29"/>
      <c r="D29" s="25">
        <f>(O15*16+O22*16)/32</f>
        <v>0</v>
      </c>
      <c r="E29" s="25" t="s">
        <v>48</v>
      </c>
      <c r="F29" s="19" t="s">
        <v>41</v>
      </c>
      <c r="L29" s="19" t="s">
        <v>42</v>
      </c>
      <c r="O29" s="9"/>
    </row>
    <row r="30" spans="1:17" ht="15" customHeight="1">
      <c r="A30" s="19" t="s">
        <v>80</v>
      </c>
      <c r="B30"/>
      <c r="C30"/>
      <c r="D30"/>
      <c r="E30"/>
      <c r="L30" s="101" t="s">
        <v>108</v>
      </c>
      <c r="M30" s="8"/>
      <c r="N30" s="8"/>
      <c r="O30" s="9"/>
    </row>
    <row r="31" spans="1:17" s="5" customFormat="1" ht="15.75">
      <c r="A31" s="22"/>
      <c r="B31"/>
      <c r="C31"/>
      <c r="D31" s="20" t="s">
        <v>44</v>
      </c>
      <c r="E31"/>
      <c r="G31" s="6"/>
      <c r="K31" s="20" t="s">
        <v>107</v>
      </c>
      <c r="L31" s="58"/>
      <c r="M31" s="8"/>
      <c r="N31" s="8"/>
      <c r="O31" s="23"/>
      <c r="P31" s="22"/>
      <c r="Q31" s="22"/>
    </row>
    <row r="32" spans="1:17" ht="15" customHeight="1">
      <c r="K32" s="9"/>
      <c r="L32" s="8"/>
      <c r="M32" s="8"/>
      <c r="N32" s="8"/>
      <c r="O32" s="9"/>
    </row>
    <row r="33" spans="11:15" ht="15" customHeight="1">
      <c r="K33" s="9"/>
      <c r="L33" s="8"/>
      <c r="M33" s="8"/>
      <c r="N33" s="8"/>
      <c r="O33" s="9"/>
    </row>
    <row r="34" spans="11:15" ht="15" customHeight="1">
      <c r="K34" s="9"/>
      <c r="L34" s="8"/>
      <c r="M34" s="8"/>
      <c r="N34" s="8"/>
      <c r="O34" s="9"/>
    </row>
    <row r="35" spans="11:15" ht="15" customHeight="1">
      <c r="K35" s="9"/>
      <c r="L35" s="8"/>
      <c r="M35" s="8"/>
      <c r="N35" s="8"/>
      <c r="O35" s="9"/>
    </row>
    <row r="36" spans="11:15" ht="15" customHeight="1">
      <c r="K36" s="9"/>
      <c r="L36" s="8"/>
      <c r="M36" s="8"/>
      <c r="N36" s="8"/>
      <c r="O36" s="9"/>
    </row>
    <row r="37" spans="11:15" ht="15.75">
      <c r="K37" s="9"/>
      <c r="L37" s="8"/>
      <c r="M37" s="8"/>
      <c r="N37" s="8"/>
    </row>
    <row r="38" spans="11:15" ht="15.75">
      <c r="K38" s="9"/>
      <c r="L38" s="8"/>
      <c r="M38" s="8"/>
      <c r="N38" s="8"/>
    </row>
    <row r="39" spans="11:15" ht="15.75">
      <c r="K39" s="9"/>
      <c r="L39" s="8"/>
      <c r="M39" s="8"/>
      <c r="N39" s="8"/>
    </row>
  </sheetData>
  <mergeCells count="64">
    <mergeCell ref="N26:N27"/>
    <mergeCell ref="M22:M23"/>
    <mergeCell ref="N22:N23"/>
    <mergeCell ref="M24:M25"/>
    <mergeCell ref="O22:O28"/>
    <mergeCell ref="N24:N25"/>
    <mergeCell ref="L24:L25"/>
    <mergeCell ref="L22:L23"/>
    <mergeCell ref="B26:B27"/>
    <mergeCell ref="L26:L27"/>
    <mergeCell ref="M26:M27"/>
    <mergeCell ref="C26:C27"/>
    <mergeCell ref="D26:D27"/>
    <mergeCell ref="E26:E27"/>
    <mergeCell ref="B22:B23"/>
    <mergeCell ref="C22:C23"/>
    <mergeCell ref="D22:D23"/>
    <mergeCell ref="E22:E23"/>
    <mergeCell ref="A22:A28"/>
    <mergeCell ref="B24:B25"/>
    <mergeCell ref="C24:C25"/>
    <mergeCell ref="D24:D25"/>
    <mergeCell ref="E24:E25"/>
    <mergeCell ref="M17:M18"/>
    <mergeCell ref="N17:N18"/>
    <mergeCell ref="M19:M20"/>
    <mergeCell ref="N19:N20"/>
    <mergeCell ref="B19:B20"/>
    <mergeCell ref="C19:C20"/>
    <mergeCell ref="D19:D20"/>
    <mergeCell ref="E19:E20"/>
    <mergeCell ref="L19:L20"/>
    <mergeCell ref="B17:B18"/>
    <mergeCell ref="C17:C18"/>
    <mergeCell ref="D17:D18"/>
    <mergeCell ref="E17:E18"/>
    <mergeCell ref="L17:L18"/>
    <mergeCell ref="A11:A14"/>
    <mergeCell ref="B11:E11"/>
    <mergeCell ref="F11:H11"/>
    <mergeCell ref="I11:Q11"/>
    <mergeCell ref="B12:B14"/>
    <mergeCell ref="C12:C14"/>
    <mergeCell ref="A15:A21"/>
    <mergeCell ref="B15:B16"/>
    <mergeCell ref="C15:C16"/>
    <mergeCell ref="D15:D16"/>
    <mergeCell ref="E15:E16"/>
    <mergeCell ref="P22:P28"/>
    <mergeCell ref="Q22:Q28"/>
    <mergeCell ref="D12:D14"/>
    <mergeCell ref="E12:E14"/>
    <mergeCell ref="F12:F14"/>
    <mergeCell ref="G12:G14"/>
    <mergeCell ref="H12:H14"/>
    <mergeCell ref="I12:K13"/>
    <mergeCell ref="L12:N13"/>
    <mergeCell ref="O12:Q13"/>
    <mergeCell ref="L15:L16"/>
    <mergeCell ref="M15:M16"/>
    <mergeCell ref="N15:N16"/>
    <mergeCell ref="O15:O21"/>
    <mergeCell ref="P15:P21"/>
    <mergeCell ref="Q15:Q21"/>
  </mergeCells>
  <pageMargins left="0.17" right="0.17" top="0.13" bottom="0.18" header="0.1" footer="0.12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LMD1</vt:lpstr>
      <vt:lpstr>LMD2</vt:lpstr>
      <vt:lpstr>LMD3</vt:lpstr>
      <vt:lpstr>'LMD3'!_GoBack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travail</dc:creator>
  <cp:lastModifiedBy>pascalatlasse2030@outlook.fr</cp:lastModifiedBy>
  <cp:lastPrinted>2022-05-26T10:00:56Z</cp:lastPrinted>
  <dcterms:created xsi:type="dcterms:W3CDTF">2017-03-05T12:52:29Z</dcterms:created>
  <dcterms:modified xsi:type="dcterms:W3CDTF">2023-04-10T09:36:32Z</dcterms:modified>
</cp:coreProperties>
</file>